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welina\Przetargi\Wodzisław Śląski\Wojewódzki Szpital Chorób Płuc im. dr Alojzego Pawelca, ul. Bracka\2022-11-14 - dostawy leków w ramach wspólnego zamówienia (12.2022.DZP.PN)\Oferta\"/>
    </mc:Choice>
  </mc:AlternateContent>
  <xr:revisionPtr revIDLastSave="0" documentId="13_ncr:1_{5DC65ADA-01A9-4A82-8428-76303DF2CCF7}" xr6:coauthVersionLast="47" xr6:coauthVersionMax="47" xr10:uidLastSave="{00000000-0000-0000-0000-000000000000}"/>
  <bookViews>
    <workbookView xWindow="-120" yWindow="-120" windowWidth="24240" windowHeight="13020" tabRatio="835" activeTab="5" xr2:uid="{00000000-000D-0000-FFFF-FFFF00000000}"/>
  </bookViews>
  <sheets>
    <sheet name="Część 1 antybiotyki" sheetId="1" r:id="rId1"/>
    <sheet name="Część 2 antybiotyki" sheetId="2" r:id="rId2"/>
    <sheet name="Część 3 antybiotyki" sheetId="3" r:id="rId3"/>
    <sheet name="Część 4 antybiotyki" sheetId="4" r:id="rId4"/>
    <sheet name="Część 5 pprątkowe" sheetId="5" r:id="rId5"/>
    <sheet name="Część 6 pprątkowe 2" sheetId="6" r:id="rId6"/>
    <sheet name="Część 7  narkotyki" sheetId="7" r:id="rId7"/>
    <sheet name="Część 8 psychotropy" sheetId="8" r:id="rId8"/>
    <sheet name="Część 9 enoxaparin" sheetId="9" r:id="rId9"/>
    <sheet name="Część 10 nadroparyna" sheetId="10" r:id="rId10"/>
    <sheet name="Część 11 onkologiczne" sheetId="11" r:id="rId11"/>
    <sheet name="Część 12 onkologiczne" sheetId="12" r:id="rId12"/>
    <sheet name="Część 13  płyny" sheetId="13" r:id="rId13"/>
    <sheet name="Część 14 alectinib" sheetId="14" r:id="rId14"/>
    <sheet name="Część 15 atezolizumab" sheetId="15" r:id="rId15"/>
    <sheet name="Część 16  durvalumab" sheetId="16" r:id="rId16"/>
    <sheet name="Część 17 nivolumab" sheetId="17" r:id="rId17"/>
    <sheet name="Część 18 pembrolizumab" sheetId="18" r:id="rId18"/>
    <sheet name="Część 19 różne 1" sheetId="19" r:id="rId19"/>
    <sheet name="Część 20 różne 2" sheetId="20" r:id="rId20"/>
    <sheet name="Część 21 różne 3" sheetId="21" r:id="rId21"/>
    <sheet name="Część 22 różne 4" sheetId="22" r:id="rId22"/>
    <sheet name="Część 23 różne 5" sheetId="23" r:id="rId23"/>
    <sheet name="Część 24 różne 6" sheetId="24" r:id="rId24"/>
    <sheet name="Arkusz1" sheetId="25" r:id="rId25"/>
  </sheets>
  <definedNames>
    <definedName name="_xlnm.Print_Area" localSheetId="13">'Część 14 alectinib'!$A$1:$U$12</definedName>
    <definedName name="_xlnm.Print_Area" localSheetId="15">'Część 16  durvalumab'!$A$1:$U$14</definedName>
    <definedName name="_xlnm.Print_Area" localSheetId="18">'Część 19 różne 1'!$A$1:$U$215</definedName>
    <definedName name="_xlnm.Print_Area" localSheetId="19">'Część 20 różne 2'!$A$1:$U$136</definedName>
    <definedName name="_xlnm.Print_Area" localSheetId="22">'Część 23 różne 5'!$A$1:$U$88</definedName>
    <definedName name="_xlnm.Print_Area" localSheetId="5">'Część 6 pprątkowe 2'!$A$1:$U$15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81" i="23" l="1"/>
  <c r="U81" i="23" s="1"/>
  <c r="R81" i="23"/>
  <c r="S81" i="23" s="1"/>
  <c r="P81" i="23"/>
  <c r="Q81" i="23" s="1"/>
  <c r="I81" i="23"/>
  <c r="M81" i="23" s="1"/>
  <c r="N81" i="23" s="1"/>
  <c r="T20" i="12" l="1"/>
  <c r="U20" i="12" s="1"/>
  <c r="R20" i="12"/>
  <c r="S20" i="12" s="1"/>
  <c r="P20" i="12"/>
  <c r="Q20" i="12" s="1"/>
  <c r="I20" i="12"/>
  <c r="M20" i="12" s="1"/>
  <c r="N20" i="12" s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P7" i="1"/>
  <c r="Q7" i="1" s="1"/>
  <c r="R7" i="1"/>
  <c r="S7" i="1" s="1"/>
  <c r="T7" i="1"/>
  <c r="U7" i="1" s="1"/>
  <c r="P8" i="1"/>
  <c r="Q8" i="1" s="1"/>
  <c r="R8" i="1"/>
  <c r="S8" i="1" s="1"/>
  <c r="T8" i="1"/>
  <c r="U8" i="1" s="1"/>
  <c r="P9" i="1"/>
  <c r="Q9" i="1" s="1"/>
  <c r="R9" i="1"/>
  <c r="S9" i="1" s="1"/>
  <c r="T9" i="1"/>
  <c r="U9" i="1" s="1"/>
  <c r="P10" i="1"/>
  <c r="Q10" i="1" s="1"/>
  <c r="R10" i="1"/>
  <c r="S10" i="1" s="1"/>
  <c r="T10" i="1"/>
  <c r="U10" i="1" s="1"/>
  <c r="P11" i="1"/>
  <c r="Q11" i="1" s="1"/>
  <c r="R11" i="1"/>
  <c r="S11" i="1" s="1"/>
  <c r="T11" i="1"/>
  <c r="U11" i="1" s="1"/>
  <c r="P12" i="1"/>
  <c r="Q12" i="1" s="1"/>
  <c r="R12" i="1"/>
  <c r="S12" i="1" s="1"/>
  <c r="T12" i="1"/>
  <c r="U12" i="1" s="1"/>
  <c r="P13" i="1"/>
  <c r="Q13" i="1" s="1"/>
  <c r="R13" i="1"/>
  <c r="T13" i="1"/>
  <c r="U13" i="1" s="1"/>
  <c r="P14" i="1"/>
  <c r="Q14" i="1" s="1"/>
  <c r="R14" i="1"/>
  <c r="S14" i="1" s="1"/>
  <c r="T14" i="1"/>
  <c r="U14" i="1" s="1"/>
  <c r="P15" i="1"/>
  <c r="Q15" i="1" s="1"/>
  <c r="R15" i="1"/>
  <c r="S15" i="1" s="1"/>
  <c r="T15" i="1"/>
  <c r="U15" i="1" s="1"/>
  <c r="P16" i="1"/>
  <c r="Q16" i="1" s="1"/>
  <c r="R16" i="1"/>
  <c r="S16" i="1" s="1"/>
  <c r="T16" i="1"/>
  <c r="U16" i="1" s="1"/>
  <c r="P17" i="1"/>
  <c r="Q17" i="1" s="1"/>
  <c r="R17" i="1"/>
  <c r="S17" i="1" s="1"/>
  <c r="T17" i="1"/>
  <c r="U17" i="1" s="1"/>
  <c r="P18" i="1"/>
  <c r="Q18" i="1" s="1"/>
  <c r="R18" i="1"/>
  <c r="S18" i="1" s="1"/>
  <c r="T18" i="1"/>
  <c r="U18" i="1" s="1"/>
  <c r="P19" i="1"/>
  <c r="Q19" i="1" s="1"/>
  <c r="R19" i="1"/>
  <c r="S19" i="1" s="1"/>
  <c r="T19" i="1"/>
  <c r="U19" i="1" s="1"/>
  <c r="P20" i="1"/>
  <c r="Q20" i="1" s="1"/>
  <c r="R20" i="1"/>
  <c r="S20" i="1" s="1"/>
  <c r="T20" i="1"/>
  <c r="U20" i="1" s="1"/>
  <c r="P21" i="1"/>
  <c r="Q21" i="1" s="1"/>
  <c r="R21" i="1"/>
  <c r="S21" i="1" s="1"/>
  <c r="T21" i="1"/>
  <c r="U21" i="1" s="1"/>
  <c r="P22" i="1"/>
  <c r="Q22" i="1" s="1"/>
  <c r="R22" i="1"/>
  <c r="S22" i="1" s="1"/>
  <c r="T22" i="1"/>
  <c r="U22" i="1" s="1"/>
  <c r="P23" i="1"/>
  <c r="Q23" i="1" s="1"/>
  <c r="R23" i="1"/>
  <c r="S23" i="1" s="1"/>
  <c r="T23" i="1"/>
  <c r="U23" i="1" s="1"/>
  <c r="P24" i="1"/>
  <c r="Q24" i="1" s="1"/>
  <c r="R24" i="1"/>
  <c r="S24" i="1" s="1"/>
  <c r="T24" i="1"/>
  <c r="U24" i="1" s="1"/>
  <c r="P25" i="1"/>
  <c r="Q25" i="1" s="1"/>
  <c r="R25" i="1"/>
  <c r="S25" i="1" s="1"/>
  <c r="T25" i="1"/>
  <c r="U25" i="1" s="1"/>
  <c r="P26" i="1"/>
  <c r="Q26" i="1" s="1"/>
  <c r="R26" i="1"/>
  <c r="S26" i="1" s="1"/>
  <c r="T26" i="1"/>
  <c r="U26" i="1" s="1"/>
  <c r="P27" i="1"/>
  <c r="Q27" i="1" s="1"/>
  <c r="R27" i="1"/>
  <c r="S27" i="1" s="1"/>
  <c r="T27" i="1"/>
  <c r="U27" i="1" s="1"/>
  <c r="P28" i="1"/>
  <c r="R28" i="1"/>
  <c r="S28" i="1" s="1"/>
  <c r="T28" i="1"/>
  <c r="U28" i="1" s="1"/>
  <c r="P29" i="1"/>
  <c r="Q29" i="1" s="1"/>
  <c r="R29" i="1"/>
  <c r="S29" i="1" s="1"/>
  <c r="T29" i="1"/>
  <c r="U29" i="1" s="1"/>
  <c r="P30" i="1"/>
  <c r="Q30" i="1" s="1"/>
  <c r="R30" i="1"/>
  <c r="S30" i="1" s="1"/>
  <c r="T30" i="1"/>
  <c r="U30" i="1" s="1"/>
  <c r="M7" i="1"/>
  <c r="P31" i="1" l="1"/>
  <c r="R31" i="1"/>
  <c r="U31" i="1"/>
  <c r="T31" i="1"/>
  <c r="Q28" i="1"/>
  <c r="Q31" i="1" s="1"/>
  <c r="S13" i="1"/>
  <c r="S31" i="1" s="1"/>
  <c r="I8" i="19"/>
  <c r="I9" i="19"/>
  <c r="I10" i="19"/>
  <c r="I11" i="19"/>
  <c r="I12" i="19"/>
  <c r="I13" i="19"/>
  <c r="I14" i="19"/>
  <c r="I15" i="19"/>
  <c r="I16" i="19"/>
  <c r="I17" i="19"/>
  <c r="I18" i="19"/>
  <c r="I19" i="19"/>
  <c r="I20" i="19"/>
  <c r="I21" i="19"/>
  <c r="I22" i="19"/>
  <c r="I23" i="19"/>
  <c r="I24" i="19"/>
  <c r="I25" i="19"/>
  <c r="I26" i="19"/>
  <c r="I27" i="19"/>
  <c r="I28" i="19"/>
  <c r="I29" i="19"/>
  <c r="I30" i="19"/>
  <c r="I31" i="19"/>
  <c r="I32" i="19"/>
  <c r="I33" i="19"/>
  <c r="I34" i="19"/>
  <c r="I35" i="19"/>
  <c r="I36" i="19"/>
  <c r="I37" i="19"/>
  <c r="I38" i="19"/>
  <c r="I39" i="19"/>
  <c r="I40" i="19"/>
  <c r="I41" i="19"/>
  <c r="I42" i="19"/>
  <c r="I43" i="19"/>
  <c r="I44" i="19"/>
  <c r="I45" i="19"/>
  <c r="I46" i="19"/>
  <c r="I47" i="19"/>
  <c r="I48" i="19"/>
  <c r="I49" i="19"/>
  <c r="I50" i="19"/>
  <c r="I51" i="19"/>
  <c r="I52" i="19"/>
  <c r="I53" i="19"/>
  <c r="I54" i="19"/>
  <c r="I55" i="19"/>
  <c r="I56" i="19"/>
  <c r="I57" i="19"/>
  <c r="I58" i="19"/>
  <c r="I59" i="19"/>
  <c r="I60" i="19"/>
  <c r="I61" i="19"/>
  <c r="I62" i="19"/>
  <c r="I63" i="19"/>
  <c r="I64" i="19"/>
  <c r="I65" i="19"/>
  <c r="I66" i="19"/>
  <c r="I67" i="19"/>
  <c r="I68" i="19"/>
  <c r="I69" i="19"/>
  <c r="I70" i="19"/>
  <c r="I71" i="19"/>
  <c r="I72" i="19"/>
  <c r="I73" i="19"/>
  <c r="I74" i="19"/>
  <c r="I75" i="19"/>
  <c r="I76" i="19"/>
  <c r="I77" i="19"/>
  <c r="I78" i="19"/>
  <c r="I79" i="19"/>
  <c r="I80" i="19"/>
  <c r="I81" i="19"/>
  <c r="I82" i="19"/>
  <c r="I83" i="19"/>
  <c r="I84" i="19"/>
  <c r="I85" i="19"/>
  <c r="I86" i="19"/>
  <c r="I87" i="19"/>
  <c r="I88" i="19"/>
  <c r="I89" i="19"/>
  <c r="I90" i="19"/>
  <c r="I91" i="19"/>
  <c r="I92" i="19"/>
  <c r="I93" i="19"/>
  <c r="I94" i="19"/>
  <c r="I95" i="19"/>
  <c r="I96" i="19"/>
  <c r="I97" i="19"/>
  <c r="I98" i="19"/>
  <c r="I99" i="19"/>
  <c r="I100" i="19"/>
  <c r="I101" i="19"/>
  <c r="I102" i="19"/>
  <c r="I103" i="19"/>
  <c r="I104" i="19"/>
  <c r="I105" i="19"/>
  <c r="I106" i="19"/>
  <c r="I107" i="19"/>
  <c r="I108" i="19"/>
  <c r="I109" i="19"/>
  <c r="I110" i="19"/>
  <c r="I111" i="19"/>
  <c r="I112" i="19"/>
  <c r="I113" i="19"/>
  <c r="I114" i="19"/>
  <c r="I115" i="19"/>
  <c r="I116" i="19"/>
  <c r="I117" i="19"/>
  <c r="I118" i="19"/>
  <c r="I119" i="19"/>
  <c r="I120" i="19"/>
  <c r="I121" i="19"/>
  <c r="I122" i="19"/>
  <c r="I123" i="19"/>
  <c r="I124" i="19"/>
  <c r="I125" i="19"/>
  <c r="I126" i="19"/>
  <c r="I127" i="19"/>
  <c r="I128" i="19"/>
  <c r="I129" i="19"/>
  <c r="I130" i="19"/>
  <c r="I131" i="19"/>
  <c r="I132" i="19"/>
  <c r="I133" i="19"/>
  <c r="I134" i="19"/>
  <c r="I135" i="19"/>
  <c r="I136" i="19"/>
  <c r="I137" i="19"/>
  <c r="I138" i="19"/>
  <c r="I139" i="19"/>
  <c r="I140" i="19"/>
  <c r="I141" i="19"/>
  <c r="I142" i="19"/>
  <c r="I143" i="19"/>
  <c r="I144" i="19"/>
  <c r="I145" i="19"/>
  <c r="I146" i="19"/>
  <c r="I147" i="19"/>
  <c r="I148" i="19"/>
  <c r="I149" i="19"/>
  <c r="I150" i="19"/>
  <c r="I151" i="19"/>
  <c r="I152" i="19"/>
  <c r="I153" i="19"/>
  <c r="I154" i="19"/>
  <c r="I155" i="19"/>
  <c r="I156" i="19"/>
  <c r="I157" i="19"/>
  <c r="I158" i="19"/>
  <c r="I159" i="19"/>
  <c r="I160" i="19"/>
  <c r="I161" i="19"/>
  <c r="I162" i="19"/>
  <c r="I163" i="19"/>
  <c r="I164" i="19"/>
  <c r="I165" i="19"/>
  <c r="I166" i="19"/>
  <c r="I167" i="19"/>
  <c r="I168" i="19"/>
  <c r="I169" i="19"/>
  <c r="I170" i="19"/>
  <c r="I171" i="19"/>
  <c r="I172" i="19"/>
  <c r="I173" i="19"/>
  <c r="I174" i="19"/>
  <c r="I175" i="19"/>
  <c r="I176" i="19"/>
  <c r="I177" i="19"/>
  <c r="I178" i="19"/>
  <c r="I179" i="19"/>
  <c r="I180" i="19"/>
  <c r="I181" i="19"/>
  <c r="I182" i="19"/>
  <c r="I183" i="19"/>
  <c r="I184" i="19"/>
  <c r="I185" i="19"/>
  <c r="I186" i="19"/>
  <c r="I187" i="19"/>
  <c r="I188" i="19"/>
  <c r="I189" i="19"/>
  <c r="I190" i="19"/>
  <c r="I191" i="19"/>
  <c r="I192" i="19"/>
  <c r="I193" i="19"/>
  <c r="I194" i="19"/>
  <c r="I195" i="19"/>
  <c r="I196" i="19"/>
  <c r="I197" i="19"/>
  <c r="I198" i="19"/>
  <c r="I199" i="19"/>
  <c r="I200" i="19"/>
  <c r="I201" i="19"/>
  <c r="I202" i="19"/>
  <c r="I203" i="19"/>
  <c r="I204" i="19"/>
  <c r="I205" i="19"/>
  <c r="I206" i="19"/>
  <c r="I8" i="12"/>
  <c r="I9" i="12"/>
  <c r="I10" i="12"/>
  <c r="I11" i="12"/>
  <c r="I12" i="12"/>
  <c r="I13" i="12"/>
  <c r="I14" i="12"/>
  <c r="I15" i="12"/>
  <c r="I16" i="12"/>
  <c r="I17" i="12"/>
  <c r="I18" i="12"/>
  <c r="I19" i="12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8" i="9"/>
  <c r="I9" i="9"/>
  <c r="I10" i="9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8" i="5"/>
  <c r="I9" i="5"/>
  <c r="I10" i="5"/>
  <c r="I8" i="4"/>
  <c r="I9" i="4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8" i="2"/>
  <c r="I9" i="2"/>
  <c r="I10" i="2"/>
  <c r="I11" i="2"/>
  <c r="I12" i="2"/>
  <c r="I13" i="2"/>
  <c r="I15" i="2"/>
  <c r="I16" i="2"/>
  <c r="I17" i="2"/>
  <c r="I18" i="2"/>
  <c r="I19" i="2"/>
  <c r="I20" i="2"/>
  <c r="I21" i="2"/>
  <c r="I22" i="2"/>
  <c r="I23" i="2"/>
  <c r="I24" i="2"/>
  <c r="B29" i="25"/>
  <c r="B28" i="25"/>
  <c r="B27" i="25"/>
  <c r="B26" i="25"/>
  <c r="B25" i="25"/>
  <c r="B24" i="25"/>
  <c r="B23" i="25"/>
  <c r="B22" i="25"/>
  <c r="G21" i="25"/>
  <c r="B21" i="25"/>
  <c r="B20" i="25"/>
  <c r="B19" i="25"/>
  <c r="B18" i="25"/>
  <c r="B17" i="25"/>
  <c r="B12" i="25"/>
  <c r="B11" i="25"/>
  <c r="B10" i="25"/>
  <c r="B9" i="25"/>
  <c r="B7" i="25"/>
  <c r="B16" i="25" l="1"/>
  <c r="B8" i="25"/>
  <c r="B6" i="25"/>
  <c r="B15" i="25"/>
  <c r="B14" i="25"/>
  <c r="B13" i="25"/>
  <c r="T56" i="24" l="1"/>
  <c r="U56" i="24" s="1"/>
  <c r="R56" i="24"/>
  <c r="S56" i="24" s="1"/>
  <c r="P56" i="24"/>
  <c r="Q56" i="24" s="1"/>
  <c r="M56" i="24"/>
  <c r="N56" i="24" s="1"/>
  <c r="I56" i="24"/>
  <c r="T55" i="24"/>
  <c r="U55" i="24" s="1"/>
  <c r="R55" i="24"/>
  <c r="S55" i="24" s="1"/>
  <c r="P55" i="24"/>
  <c r="Q55" i="24" s="1"/>
  <c r="I55" i="24"/>
  <c r="M55" i="24" s="1"/>
  <c r="N55" i="24" s="1"/>
  <c r="T54" i="24"/>
  <c r="U54" i="24" s="1"/>
  <c r="R54" i="24"/>
  <c r="S54" i="24" s="1"/>
  <c r="P54" i="24"/>
  <c r="Q54" i="24" s="1"/>
  <c r="I54" i="24"/>
  <c r="M54" i="24" s="1"/>
  <c r="N54" i="24" s="1"/>
  <c r="T53" i="24"/>
  <c r="U53" i="24" s="1"/>
  <c r="R53" i="24"/>
  <c r="S53" i="24" s="1"/>
  <c r="P53" i="24"/>
  <c r="Q53" i="24" s="1"/>
  <c r="I53" i="24"/>
  <c r="M53" i="24" s="1"/>
  <c r="N53" i="24" s="1"/>
  <c r="T52" i="24"/>
  <c r="U52" i="24" s="1"/>
  <c r="R52" i="24"/>
  <c r="S52" i="24" s="1"/>
  <c r="P52" i="24"/>
  <c r="Q52" i="24" s="1"/>
  <c r="I52" i="24"/>
  <c r="M52" i="24" s="1"/>
  <c r="N52" i="24" s="1"/>
  <c r="T51" i="24"/>
  <c r="U51" i="24" s="1"/>
  <c r="R51" i="24"/>
  <c r="S51" i="24" s="1"/>
  <c r="P51" i="24"/>
  <c r="Q51" i="24" s="1"/>
  <c r="I51" i="24"/>
  <c r="M51" i="24" s="1"/>
  <c r="N51" i="24" s="1"/>
  <c r="T50" i="24"/>
  <c r="U50" i="24" s="1"/>
  <c r="R50" i="24"/>
  <c r="S50" i="24" s="1"/>
  <c r="P50" i="24"/>
  <c r="Q50" i="24" s="1"/>
  <c r="I50" i="24"/>
  <c r="M50" i="24" s="1"/>
  <c r="N50" i="24" s="1"/>
  <c r="T49" i="24"/>
  <c r="U49" i="24" s="1"/>
  <c r="R49" i="24"/>
  <c r="S49" i="24" s="1"/>
  <c r="P49" i="24"/>
  <c r="Q49" i="24" s="1"/>
  <c r="I49" i="24"/>
  <c r="M49" i="24" s="1"/>
  <c r="N49" i="24" s="1"/>
  <c r="T48" i="24"/>
  <c r="U48" i="24" s="1"/>
  <c r="R48" i="24"/>
  <c r="S48" i="24" s="1"/>
  <c r="P48" i="24"/>
  <c r="Q48" i="24" s="1"/>
  <c r="I48" i="24"/>
  <c r="M48" i="24" s="1"/>
  <c r="N48" i="24" s="1"/>
  <c r="T47" i="24"/>
  <c r="U47" i="24" s="1"/>
  <c r="R47" i="24"/>
  <c r="S47" i="24" s="1"/>
  <c r="P47" i="24"/>
  <c r="Q47" i="24" s="1"/>
  <c r="I47" i="24"/>
  <c r="M47" i="24" s="1"/>
  <c r="N47" i="24" s="1"/>
  <c r="T46" i="24"/>
  <c r="U46" i="24" s="1"/>
  <c r="R46" i="24"/>
  <c r="S46" i="24" s="1"/>
  <c r="P46" i="24"/>
  <c r="Q46" i="24" s="1"/>
  <c r="I46" i="24"/>
  <c r="M46" i="24" s="1"/>
  <c r="N46" i="24" s="1"/>
  <c r="T45" i="24"/>
  <c r="U45" i="24" s="1"/>
  <c r="S45" i="24"/>
  <c r="R45" i="24"/>
  <c r="P45" i="24"/>
  <c r="Q45" i="24" s="1"/>
  <c r="I45" i="24"/>
  <c r="M45" i="24" s="1"/>
  <c r="N45" i="24" s="1"/>
  <c r="T44" i="24"/>
  <c r="U44" i="24" s="1"/>
  <c r="R44" i="24"/>
  <c r="S44" i="24" s="1"/>
  <c r="P44" i="24"/>
  <c r="Q44" i="24" s="1"/>
  <c r="I44" i="24"/>
  <c r="M44" i="24" s="1"/>
  <c r="N44" i="24" s="1"/>
  <c r="T43" i="24"/>
  <c r="U43" i="24" s="1"/>
  <c r="R43" i="24"/>
  <c r="S43" i="24" s="1"/>
  <c r="P43" i="24"/>
  <c r="Q43" i="24" s="1"/>
  <c r="I43" i="24"/>
  <c r="M43" i="24" s="1"/>
  <c r="N43" i="24" s="1"/>
  <c r="T42" i="24"/>
  <c r="U42" i="24" s="1"/>
  <c r="R42" i="24"/>
  <c r="S42" i="24" s="1"/>
  <c r="P42" i="24"/>
  <c r="Q42" i="24" s="1"/>
  <c r="I42" i="24"/>
  <c r="M42" i="24" s="1"/>
  <c r="N42" i="24" s="1"/>
  <c r="T41" i="24"/>
  <c r="U41" i="24" s="1"/>
  <c r="S41" i="24"/>
  <c r="R41" i="24"/>
  <c r="P41" i="24"/>
  <c r="Q41" i="24" s="1"/>
  <c r="I41" i="24"/>
  <c r="M41" i="24" s="1"/>
  <c r="N41" i="24" s="1"/>
  <c r="T40" i="24"/>
  <c r="U40" i="24" s="1"/>
  <c r="R40" i="24"/>
  <c r="S40" i="24" s="1"/>
  <c r="P40" i="24"/>
  <c r="Q40" i="24" s="1"/>
  <c r="I40" i="24"/>
  <c r="M40" i="24" s="1"/>
  <c r="N40" i="24" s="1"/>
  <c r="T39" i="24"/>
  <c r="U39" i="24" s="1"/>
  <c r="S39" i="24"/>
  <c r="R39" i="24"/>
  <c r="P39" i="24"/>
  <c r="Q39" i="24" s="1"/>
  <c r="I39" i="24"/>
  <c r="M39" i="24" s="1"/>
  <c r="N39" i="24" s="1"/>
  <c r="T38" i="24"/>
  <c r="U38" i="24" s="1"/>
  <c r="R38" i="24"/>
  <c r="S38" i="24" s="1"/>
  <c r="P38" i="24"/>
  <c r="Q38" i="24" s="1"/>
  <c r="I38" i="24"/>
  <c r="M38" i="24" s="1"/>
  <c r="N38" i="24" s="1"/>
  <c r="T37" i="24"/>
  <c r="U37" i="24" s="1"/>
  <c r="S37" i="24"/>
  <c r="R37" i="24"/>
  <c r="P37" i="24"/>
  <c r="Q37" i="24" s="1"/>
  <c r="I37" i="24"/>
  <c r="M37" i="24" s="1"/>
  <c r="N37" i="24" s="1"/>
  <c r="T36" i="24"/>
  <c r="U36" i="24" s="1"/>
  <c r="R36" i="24"/>
  <c r="S36" i="24" s="1"/>
  <c r="P36" i="24"/>
  <c r="Q36" i="24" s="1"/>
  <c r="I36" i="24"/>
  <c r="M36" i="24" s="1"/>
  <c r="N36" i="24" s="1"/>
  <c r="T35" i="24"/>
  <c r="U35" i="24" s="1"/>
  <c r="R35" i="24"/>
  <c r="S35" i="24" s="1"/>
  <c r="P35" i="24"/>
  <c r="Q35" i="24" s="1"/>
  <c r="I35" i="24"/>
  <c r="M35" i="24" s="1"/>
  <c r="N35" i="24" s="1"/>
  <c r="T34" i="24"/>
  <c r="U34" i="24" s="1"/>
  <c r="R34" i="24"/>
  <c r="S34" i="24" s="1"/>
  <c r="P34" i="24"/>
  <c r="Q34" i="24" s="1"/>
  <c r="I34" i="24"/>
  <c r="M34" i="24" s="1"/>
  <c r="N34" i="24" s="1"/>
  <c r="T33" i="24"/>
  <c r="U33" i="24" s="1"/>
  <c r="S33" i="24"/>
  <c r="R33" i="24"/>
  <c r="P33" i="24"/>
  <c r="Q33" i="24" s="1"/>
  <c r="I33" i="24"/>
  <c r="M33" i="24" s="1"/>
  <c r="N33" i="24" s="1"/>
  <c r="T32" i="24"/>
  <c r="U32" i="24" s="1"/>
  <c r="R32" i="24"/>
  <c r="S32" i="24" s="1"/>
  <c r="P32" i="24"/>
  <c r="Q32" i="24" s="1"/>
  <c r="I32" i="24"/>
  <c r="M32" i="24" s="1"/>
  <c r="N32" i="24" s="1"/>
  <c r="T31" i="24"/>
  <c r="U31" i="24" s="1"/>
  <c r="S31" i="24"/>
  <c r="R31" i="24"/>
  <c r="P31" i="24"/>
  <c r="Q31" i="24" s="1"/>
  <c r="I31" i="24"/>
  <c r="M31" i="24" s="1"/>
  <c r="N31" i="24" s="1"/>
  <c r="T30" i="24"/>
  <c r="U30" i="24" s="1"/>
  <c r="R30" i="24"/>
  <c r="S30" i="24" s="1"/>
  <c r="P30" i="24"/>
  <c r="Q30" i="24" s="1"/>
  <c r="I30" i="24"/>
  <c r="M30" i="24" s="1"/>
  <c r="N30" i="24" s="1"/>
  <c r="T29" i="24"/>
  <c r="U29" i="24" s="1"/>
  <c r="S29" i="24"/>
  <c r="R29" i="24"/>
  <c r="P29" i="24"/>
  <c r="Q29" i="24" s="1"/>
  <c r="I29" i="24"/>
  <c r="M29" i="24" s="1"/>
  <c r="N29" i="24" s="1"/>
  <c r="T28" i="24"/>
  <c r="U28" i="24" s="1"/>
  <c r="R28" i="24"/>
  <c r="S28" i="24" s="1"/>
  <c r="P28" i="24"/>
  <c r="Q28" i="24" s="1"/>
  <c r="I28" i="24"/>
  <c r="M28" i="24" s="1"/>
  <c r="N28" i="24" s="1"/>
  <c r="T27" i="24"/>
  <c r="U27" i="24" s="1"/>
  <c r="R27" i="24"/>
  <c r="S27" i="24" s="1"/>
  <c r="P27" i="24"/>
  <c r="Q27" i="24" s="1"/>
  <c r="I27" i="24"/>
  <c r="M27" i="24" s="1"/>
  <c r="N27" i="24" s="1"/>
  <c r="T26" i="24"/>
  <c r="U26" i="24" s="1"/>
  <c r="R26" i="24"/>
  <c r="S26" i="24" s="1"/>
  <c r="P26" i="24"/>
  <c r="Q26" i="24" s="1"/>
  <c r="I26" i="24"/>
  <c r="M26" i="24" s="1"/>
  <c r="N26" i="24" s="1"/>
  <c r="T25" i="24"/>
  <c r="U25" i="24" s="1"/>
  <c r="S25" i="24"/>
  <c r="R25" i="24"/>
  <c r="P25" i="24"/>
  <c r="Q25" i="24" s="1"/>
  <c r="I25" i="24"/>
  <c r="M25" i="24" s="1"/>
  <c r="N25" i="24" s="1"/>
  <c r="T24" i="24"/>
  <c r="U24" i="24" s="1"/>
  <c r="R24" i="24"/>
  <c r="S24" i="24" s="1"/>
  <c r="P24" i="24"/>
  <c r="Q24" i="24" s="1"/>
  <c r="I24" i="24"/>
  <c r="M24" i="24" s="1"/>
  <c r="N24" i="24" s="1"/>
  <c r="T23" i="24"/>
  <c r="U23" i="24" s="1"/>
  <c r="R23" i="24"/>
  <c r="S23" i="24" s="1"/>
  <c r="P23" i="24"/>
  <c r="Q23" i="24" s="1"/>
  <c r="I23" i="24"/>
  <c r="T22" i="24"/>
  <c r="U22" i="24" s="1"/>
  <c r="R22" i="24"/>
  <c r="S22" i="24" s="1"/>
  <c r="P22" i="24"/>
  <c r="Q22" i="24" s="1"/>
  <c r="I22" i="24"/>
  <c r="M22" i="24" s="1"/>
  <c r="N22" i="24" s="1"/>
  <c r="T21" i="24"/>
  <c r="U21" i="24" s="1"/>
  <c r="R21" i="24"/>
  <c r="S21" i="24" s="1"/>
  <c r="P21" i="24"/>
  <c r="Q21" i="24" s="1"/>
  <c r="I21" i="24"/>
  <c r="M21" i="24" s="1"/>
  <c r="N21" i="24" s="1"/>
  <c r="T20" i="24"/>
  <c r="U20" i="24" s="1"/>
  <c r="R20" i="24"/>
  <c r="S20" i="24" s="1"/>
  <c r="P20" i="24"/>
  <c r="Q20" i="24" s="1"/>
  <c r="M20" i="24"/>
  <c r="N20" i="24" s="1"/>
  <c r="I20" i="24"/>
  <c r="T19" i="24"/>
  <c r="U19" i="24" s="1"/>
  <c r="R19" i="24"/>
  <c r="S19" i="24" s="1"/>
  <c r="P19" i="24"/>
  <c r="Q19" i="24" s="1"/>
  <c r="I19" i="24"/>
  <c r="M19" i="24" s="1"/>
  <c r="N19" i="24" s="1"/>
  <c r="T18" i="24"/>
  <c r="U18" i="24" s="1"/>
  <c r="R18" i="24"/>
  <c r="S18" i="24" s="1"/>
  <c r="P18" i="24"/>
  <c r="Q18" i="24" s="1"/>
  <c r="N18" i="24"/>
  <c r="I18" i="24"/>
  <c r="M18" i="24" s="1"/>
  <c r="T17" i="24"/>
  <c r="U17" i="24" s="1"/>
  <c r="R17" i="24"/>
  <c r="S17" i="24" s="1"/>
  <c r="P17" i="24"/>
  <c r="Q17" i="24" s="1"/>
  <c r="I17" i="24"/>
  <c r="R16" i="24"/>
  <c r="S16" i="24" s="1"/>
  <c r="H16" i="24"/>
  <c r="T16" i="24" s="1"/>
  <c r="U16" i="24" s="1"/>
  <c r="F16" i="24"/>
  <c r="I16" i="24" s="1"/>
  <c r="T15" i="24"/>
  <c r="U15" i="24" s="1"/>
  <c r="R15" i="24"/>
  <c r="S15" i="24" s="1"/>
  <c r="P15" i="24"/>
  <c r="Q15" i="24" s="1"/>
  <c r="I15" i="24"/>
  <c r="T14" i="24"/>
  <c r="U14" i="24" s="1"/>
  <c r="R14" i="24"/>
  <c r="S14" i="24" s="1"/>
  <c r="F14" i="24"/>
  <c r="I14" i="24" s="1"/>
  <c r="M14" i="24" s="1"/>
  <c r="N14" i="24" s="1"/>
  <c r="T13" i="24"/>
  <c r="U13" i="24" s="1"/>
  <c r="R13" i="24"/>
  <c r="S13" i="24" s="1"/>
  <c r="F13" i="24"/>
  <c r="I13" i="24" s="1"/>
  <c r="M13" i="24" s="1"/>
  <c r="N13" i="24" s="1"/>
  <c r="T12" i="24"/>
  <c r="U12" i="24" s="1"/>
  <c r="R12" i="24"/>
  <c r="S12" i="24" s="1"/>
  <c r="P12" i="24"/>
  <c r="Q12" i="24" s="1"/>
  <c r="I12" i="24"/>
  <c r="M12" i="24" s="1"/>
  <c r="N12" i="24" s="1"/>
  <c r="T11" i="24"/>
  <c r="U11" i="24" s="1"/>
  <c r="R11" i="24"/>
  <c r="S11" i="24" s="1"/>
  <c r="F11" i="24"/>
  <c r="P11" i="24" s="1"/>
  <c r="Q11" i="24" s="1"/>
  <c r="T10" i="24"/>
  <c r="U10" i="24" s="1"/>
  <c r="R10" i="24"/>
  <c r="S10" i="24" s="1"/>
  <c r="P10" i="24"/>
  <c r="Q10" i="24" s="1"/>
  <c r="I10" i="24"/>
  <c r="M10" i="24" s="1"/>
  <c r="N10" i="24" s="1"/>
  <c r="T9" i="24"/>
  <c r="U9" i="24" s="1"/>
  <c r="R9" i="24"/>
  <c r="S9" i="24" s="1"/>
  <c r="P9" i="24"/>
  <c r="Q9" i="24" s="1"/>
  <c r="M9" i="24"/>
  <c r="N9" i="24" s="1"/>
  <c r="I9" i="24"/>
  <c r="T8" i="24"/>
  <c r="U8" i="24" s="1"/>
  <c r="R8" i="24"/>
  <c r="S8" i="24" s="1"/>
  <c r="P8" i="24"/>
  <c r="Q8" i="24" s="1"/>
  <c r="I8" i="24"/>
  <c r="M8" i="24" s="1"/>
  <c r="N8" i="24" s="1"/>
  <c r="T7" i="24"/>
  <c r="R7" i="24"/>
  <c r="S7" i="24" s="1"/>
  <c r="P7" i="24"/>
  <c r="I7" i="24"/>
  <c r="M7" i="24" s="1"/>
  <c r="N7" i="24" s="1"/>
  <c r="T80" i="23"/>
  <c r="U80" i="23" s="1"/>
  <c r="R80" i="23"/>
  <c r="S80" i="23" s="1"/>
  <c r="P80" i="23"/>
  <c r="Q80" i="23" s="1"/>
  <c r="I80" i="23"/>
  <c r="M80" i="23" s="1"/>
  <c r="N80" i="23" s="1"/>
  <c r="T79" i="23"/>
  <c r="U79" i="23" s="1"/>
  <c r="S79" i="23"/>
  <c r="R79" i="23"/>
  <c r="P79" i="23"/>
  <c r="Q79" i="23" s="1"/>
  <c r="I79" i="23"/>
  <c r="M79" i="23" s="1"/>
  <c r="N79" i="23" s="1"/>
  <c r="T78" i="23"/>
  <c r="U78" i="23" s="1"/>
  <c r="R78" i="23"/>
  <c r="S78" i="23" s="1"/>
  <c r="P78" i="23"/>
  <c r="Q78" i="23" s="1"/>
  <c r="I78" i="23"/>
  <c r="M78" i="23" s="1"/>
  <c r="N78" i="23" s="1"/>
  <c r="T77" i="23"/>
  <c r="U77" i="23" s="1"/>
  <c r="R77" i="23"/>
  <c r="S77" i="23" s="1"/>
  <c r="P77" i="23"/>
  <c r="Q77" i="23" s="1"/>
  <c r="I77" i="23"/>
  <c r="M77" i="23" s="1"/>
  <c r="N77" i="23" s="1"/>
  <c r="T76" i="23"/>
  <c r="U76" i="23" s="1"/>
  <c r="R76" i="23"/>
  <c r="S76" i="23" s="1"/>
  <c r="P76" i="23"/>
  <c r="Q76" i="23" s="1"/>
  <c r="I76" i="23"/>
  <c r="M76" i="23" s="1"/>
  <c r="N76" i="23" s="1"/>
  <c r="T75" i="23"/>
  <c r="U75" i="23" s="1"/>
  <c r="S75" i="23"/>
  <c r="R75" i="23"/>
  <c r="P75" i="23"/>
  <c r="Q75" i="23" s="1"/>
  <c r="I75" i="23"/>
  <c r="M75" i="23" s="1"/>
  <c r="N75" i="23" s="1"/>
  <c r="T74" i="23"/>
  <c r="U74" i="23" s="1"/>
  <c r="R74" i="23"/>
  <c r="S74" i="23" s="1"/>
  <c r="P74" i="23"/>
  <c r="Q74" i="23" s="1"/>
  <c r="M74" i="23"/>
  <c r="N74" i="23" s="1"/>
  <c r="I74" i="23"/>
  <c r="T73" i="23"/>
  <c r="U73" i="23" s="1"/>
  <c r="R73" i="23"/>
  <c r="S73" i="23" s="1"/>
  <c r="P73" i="23"/>
  <c r="Q73" i="23" s="1"/>
  <c r="I73" i="23"/>
  <c r="M73" i="23" s="1"/>
  <c r="N73" i="23" s="1"/>
  <c r="T72" i="23"/>
  <c r="U72" i="23" s="1"/>
  <c r="R72" i="23"/>
  <c r="S72" i="23" s="1"/>
  <c r="P72" i="23"/>
  <c r="Q72" i="23" s="1"/>
  <c r="I72" i="23"/>
  <c r="M72" i="23" s="1"/>
  <c r="N72" i="23" s="1"/>
  <c r="T71" i="23"/>
  <c r="U71" i="23" s="1"/>
  <c r="R71" i="23"/>
  <c r="S71" i="23" s="1"/>
  <c r="P71" i="23"/>
  <c r="Q71" i="23" s="1"/>
  <c r="I71" i="23"/>
  <c r="M71" i="23" s="1"/>
  <c r="N71" i="23" s="1"/>
  <c r="T70" i="23"/>
  <c r="U70" i="23" s="1"/>
  <c r="R70" i="23"/>
  <c r="S70" i="23" s="1"/>
  <c r="P70" i="23"/>
  <c r="Q70" i="23" s="1"/>
  <c r="I70" i="23"/>
  <c r="M70" i="23" s="1"/>
  <c r="N70" i="23" s="1"/>
  <c r="T69" i="23"/>
  <c r="U69" i="23" s="1"/>
  <c r="R69" i="23"/>
  <c r="S69" i="23" s="1"/>
  <c r="P69" i="23"/>
  <c r="Q69" i="23" s="1"/>
  <c r="I69" i="23"/>
  <c r="M69" i="23" s="1"/>
  <c r="N69" i="23" s="1"/>
  <c r="T68" i="23"/>
  <c r="U68" i="23" s="1"/>
  <c r="R68" i="23"/>
  <c r="S68" i="23" s="1"/>
  <c r="P68" i="23"/>
  <c r="Q68" i="23" s="1"/>
  <c r="I68" i="23"/>
  <c r="M68" i="23" s="1"/>
  <c r="N68" i="23" s="1"/>
  <c r="T67" i="23"/>
  <c r="U67" i="23" s="1"/>
  <c r="R67" i="23"/>
  <c r="S67" i="23" s="1"/>
  <c r="P67" i="23"/>
  <c r="Q67" i="23" s="1"/>
  <c r="I67" i="23"/>
  <c r="M67" i="23" s="1"/>
  <c r="N67" i="23" s="1"/>
  <c r="T66" i="23"/>
  <c r="U66" i="23" s="1"/>
  <c r="R66" i="23"/>
  <c r="S66" i="23" s="1"/>
  <c r="P66" i="23"/>
  <c r="Q66" i="23" s="1"/>
  <c r="M66" i="23"/>
  <c r="N66" i="23" s="1"/>
  <c r="I66" i="23"/>
  <c r="T65" i="23"/>
  <c r="U65" i="23" s="1"/>
  <c r="R65" i="23"/>
  <c r="S65" i="23" s="1"/>
  <c r="P65" i="23"/>
  <c r="Q65" i="23" s="1"/>
  <c r="I65" i="23"/>
  <c r="M65" i="23" s="1"/>
  <c r="N65" i="23" s="1"/>
  <c r="T64" i="23"/>
  <c r="U64" i="23" s="1"/>
  <c r="R64" i="23"/>
  <c r="S64" i="23" s="1"/>
  <c r="P64" i="23"/>
  <c r="Q64" i="23" s="1"/>
  <c r="I64" i="23"/>
  <c r="M64" i="23" s="1"/>
  <c r="N64" i="23" s="1"/>
  <c r="T63" i="23"/>
  <c r="U63" i="23" s="1"/>
  <c r="R63" i="23"/>
  <c r="S63" i="23" s="1"/>
  <c r="P63" i="23"/>
  <c r="Q63" i="23" s="1"/>
  <c r="I63" i="23"/>
  <c r="M63" i="23" s="1"/>
  <c r="N63" i="23" s="1"/>
  <c r="T62" i="23"/>
  <c r="U62" i="23" s="1"/>
  <c r="R62" i="23"/>
  <c r="S62" i="23" s="1"/>
  <c r="P62" i="23"/>
  <c r="Q62" i="23" s="1"/>
  <c r="I62" i="23"/>
  <c r="M62" i="23" s="1"/>
  <c r="N62" i="23" s="1"/>
  <c r="T61" i="23"/>
  <c r="U61" i="23" s="1"/>
  <c r="R61" i="23"/>
  <c r="S61" i="23" s="1"/>
  <c r="Q61" i="23"/>
  <c r="P61" i="23"/>
  <c r="I61" i="23"/>
  <c r="M61" i="23" s="1"/>
  <c r="N61" i="23" s="1"/>
  <c r="T60" i="23"/>
  <c r="U60" i="23" s="1"/>
  <c r="R60" i="23"/>
  <c r="S60" i="23" s="1"/>
  <c r="P60" i="23"/>
  <c r="Q60" i="23" s="1"/>
  <c r="I60" i="23"/>
  <c r="M60" i="23" s="1"/>
  <c r="N60" i="23" s="1"/>
  <c r="T59" i="23"/>
  <c r="U59" i="23" s="1"/>
  <c r="R59" i="23"/>
  <c r="S59" i="23" s="1"/>
  <c r="P59" i="23"/>
  <c r="Q59" i="23" s="1"/>
  <c r="I59" i="23"/>
  <c r="M59" i="23" s="1"/>
  <c r="N59" i="23" s="1"/>
  <c r="T58" i="23"/>
  <c r="U58" i="23" s="1"/>
  <c r="R58" i="23"/>
  <c r="S58" i="23" s="1"/>
  <c r="P58" i="23"/>
  <c r="Q58" i="23" s="1"/>
  <c r="M58" i="23"/>
  <c r="N58" i="23" s="1"/>
  <c r="I58" i="23"/>
  <c r="T57" i="23"/>
  <c r="U57" i="23" s="1"/>
  <c r="R57" i="23"/>
  <c r="S57" i="23" s="1"/>
  <c r="Q57" i="23"/>
  <c r="P57" i="23"/>
  <c r="I57" i="23"/>
  <c r="M57" i="23" s="1"/>
  <c r="N57" i="23" s="1"/>
  <c r="T56" i="23"/>
  <c r="U56" i="23" s="1"/>
  <c r="R56" i="23"/>
  <c r="S56" i="23" s="1"/>
  <c r="P56" i="23"/>
  <c r="Q56" i="23" s="1"/>
  <c r="I56" i="23"/>
  <c r="M56" i="23" s="1"/>
  <c r="N56" i="23" s="1"/>
  <c r="T55" i="23"/>
  <c r="U55" i="23" s="1"/>
  <c r="R55" i="23"/>
  <c r="S55" i="23" s="1"/>
  <c r="P55" i="23"/>
  <c r="Q55" i="23" s="1"/>
  <c r="M55" i="23"/>
  <c r="N55" i="23" s="1"/>
  <c r="I55" i="23"/>
  <c r="T54" i="23"/>
  <c r="U54" i="23" s="1"/>
  <c r="R54" i="23"/>
  <c r="S54" i="23" s="1"/>
  <c r="P54" i="23"/>
  <c r="Q54" i="23" s="1"/>
  <c r="I54" i="23"/>
  <c r="M54" i="23" s="1"/>
  <c r="N54" i="23" s="1"/>
  <c r="U53" i="23"/>
  <c r="T53" i="23"/>
  <c r="S53" i="23"/>
  <c r="R53" i="23"/>
  <c r="Q53" i="23"/>
  <c r="P53" i="23"/>
  <c r="I53" i="23"/>
  <c r="M53" i="23" s="1"/>
  <c r="N53" i="23" s="1"/>
  <c r="T52" i="23"/>
  <c r="U52" i="23" s="1"/>
  <c r="R52" i="23"/>
  <c r="S52" i="23" s="1"/>
  <c r="P52" i="23"/>
  <c r="Q52" i="23" s="1"/>
  <c r="I52" i="23"/>
  <c r="M52" i="23" s="1"/>
  <c r="N52" i="23" s="1"/>
  <c r="T51" i="23"/>
  <c r="U51" i="23" s="1"/>
  <c r="R51" i="23"/>
  <c r="S51" i="23" s="1"/>
  <c r="P51" i="23"/>
  <c r="Q51" i="23" s="1"/>
  <c r="M51" i="23"/>
  <c r="N51" i="23" s="1"/>
  <c r="I51" i="23"/>
  <c r="T50" i="23"/>
  <c r="U50" i="23" s="1"/>
  <c r="R50" i="23"/>
  <c r="S50" i="23" s="1"/>
  <c r="P50" i="23"/>
  <c r="Q50" i="23" s="1"/>
  <c r="M50" i="23"/>
  <c r="N50" i="23" s="1"/>
  <c r="I50" i="23"/>
  <c r="U49" i="23"/>
  <c r="T49" i="23"/>
  <c r="R49" i="23"/>
  <c r="S49" i="23" s="1"/>
  <c r="Q49" i="23"/>
  <c r="P49" i="23"/>
  <c r="I49" i="23"/>
  <c r="M49" i="23" s="1"/>
  <c r="N49" i="23" s="1"/>
  <c r="T48" i="23"/>
  <c r="U48" i="23" s="1"/>
  <c r="R48" i="23"/>
  <c r="S48" i="23" s="1"/>
  <c r="P48" i="23"/>
  <c r="Q48" i="23" s="1"/>
  <c r="I48" i="23"/>
  <c r="M48" i="23" s="1"/>
  <c r="N48" i="23" s="1"/>
  <c r="T47" i="23"/>
  <c r="U47" i="23" s="1"/>
  <c r="R47" i="23"/>
  <c r="S47" i="23" s="1"/>
  <c r="P47" i="23"/>
  <c r="Q47" i="23" s="1"/>
  <c r="M47" i="23"/>
  <c r="N47" i="23" s="1"/>
  <c r="I47" i="23"/>
  <c r="T46" i="23"/>
  <c r="U46" i="23" s="1"/>
  <c r="R46" i="23"/>
  <c r="S46" i="23" s="1"/>
  <c r="P46" i="23"/>
  <c r="Q46" i="23" s="1"/>
  <c r="I46" i="23"/>
  <c r="M46" i="23" s="1"/>
  <c r="N46" i="23" s="1"/>
  <c r="U45" i="23"/>
  <c r="T45" i="23"/>
  <c r="S45" i="23"/>
  <c r="R45" i="23"/>
  <c r="Q45" i="23"/>
  <c r="P45" i="23"/>
  <c r="I45" i="23"/>
  <c r="M45" i="23" s="1"/>
  <c r="N45" i="23" s="1"/>
  <c r="T44" i="23"/>
  <c r="U44" i="23" s="1"/>
  <c r="R44" i="23"/>
  <c r="S44" i="23" s="1"/>
  <c r="P44" i="23"/>
  <c r="Q44" i="23" s="1"/>
  <c r="I44" i="23"/>
  <c r="M44" i="23" s="1"/>
  <c r="N44" i="23" s="1"/>
  <c r="T43" i="23"/>
  <c r="U43" i="23" s="1"/>
  <c r="R43" i="23"/>
  <c r="S43" i="23" s="1"/>
  <c r="P43" i="23"/>
  <c r="Q43" i="23" s="1"/>
  <c r="M43" i="23"/>
  <c r="N43" i="23" s="1"/>
  <c r="I43" i="23"/>
  <c r="T42" i="23"/>
  <c r="U42" i="23" s="1"/>
  <c r="R42" i="23"/>
  <c r="S42" i="23" s="1"/>
  <c r="P42" i="23"/>
  <c r="Q42" i="23" s="1"/>
  <c r="M42" i="23"/>
  <c r="N42" i="23" s="1"/>
  <c r="I42" i="23"/>
  <c r="U41" i="23"/>
  <c r="T41" i="23"/>
  <c r="R41" i="23"/>
  <c r="S41" i="23" s="1"/>
  <c r="Q41" i="23"/>
  <c r="P41" i="23"/>
  <c r="I41" i="23"/>
  <c r="M41" i="23" s="1"/>
  <c r="N41" i="23" s="1"/>
  <c r="T40" i="23"/>
  <c r="U40" i="23" s="1"/>
  <c r="R40" i="23"/>
  <c r="S40" i="23" s="1"/>
  <c r="P40" i="23"/>
  <c r="Q40" i="23" s="1"/>
  <c r="I40" i="23"/>
  <c r="M40" i="23" s="1"/>
  <c r="N40" i="23" s="1"/>
  <c r="T39" i="23"/>
  <c r="U39" i="23" s="1"/>
  <c r="R39" i="23"/>
  <c r="S39" i="23" s="1"/>
  <c r="P39" i="23"/>
  <c r="Q39" i="23" s="1"/>
  <c r="I39" i="23"/>
  <c r="M39" i="23" s="1"/>
  <c r="N39" i="23" s="1"/>
  <c r="T38" i="23"/>
  <c r="U38" i="23" s="1"/>
  <c r="R38" i="23"/>
  <c r="S38" i="23" s="1"/>
  <c r="P38" i="23"/>
  <c r="Q38" i="23" s="1"/>
  <c r="M38" i="23"/>
  <c r="N38" i="23" s="1"/>
  <c r="I38" i="23"/>
  <c r="T37" i="23"/>
  <c r="U37" i="23" s="1"/>
  <c r="R37" i="23"/>
  <c r="S37" i="23" s="1"/>
  <c r="P37" i="23"/>
  <c r="Q37" i="23" s="1"/>
  <c r="I37" i="23"/>
  <c r="M37" i="23" s="1"/>
  <c r="N37" i="23" s="1"/>
  <c r="T36" i="23"/>
  <c r="U36" i="23" s="1"/>
  <c r="R36" i="23"/>
  <c r="S36" i="23" s="1"/>
  <c r="P36" i="23"/>
  <c r="Q36" i="23" s="1"/>
  <c r="I36" i="23"/>
  <c r="M36" i="23" s="1"/>
  <c r="N36" i="23" s="1"/>
  <c r="T35" i="23"/>
  <c r="U35" i="23" s="1"/>
  <c r="R35" i="23"/>
  <c r="S35" i="23" s="1"/>
  <c r="P35" i="23"/>
  <c r="Q35" i="23" s="1"/>
  <c r="M35" i="23"/>
  <c r="N35" i="23" s="1"/>
  <c r="I35" i="23"/>
  <c r="T34" i="23"/>
  <c r="U34" i="23" s="1"/>
  <c r="R34" i="23"/>
  <c r="S34" i="23" s="1"/>
  <c r="P34" i="23"/>
  <c r="Q34" i="23" s="1"/>
  <c r="M34" i="23"/>
  <c r="N34" i="23" s="1"/>
  <c r="I34" i="23"/>
  <c r="T33" i="23"/>
  <c r="U33" i="23" s="1"/>
  <c r="R33" i="23"/>
  <c r="S33" i="23" s="1"/>
  <c r="P33" i="23"/>
  <c r="Q33" i="23" s="1"/>
  <c r="I33" i="23"/>
  <c r="M33" i="23" s="1"/>
  <c r="N33" i="23" s="1"/>
  <c r="T32" i="23"/>
  <c r="U32" i="23" s="1"/>
  <c r="R32" i="23"/>
  <c r="S32" i="23" s="1"/>
  <c r="P32" i="23"/>
  <c r="Q32" i="23" s="1"/>
  <c r="I32" i="23"/>
  <c r="M32" i="23" s="1"/>
  <c r="N32" i="23" s="1"/>
  <c r="T31" i="23"/>
  <c r="U31" i="23" s="1"/>
  <c r="R31" i="23"/>
  <c r="S31" i="23" s="1"/>
  <c r="P31" i="23"/>
  <c r="Q31" i="23" s="1"/>
  <c r="I31" i="23"/>
  <c r="M31" i="23" s="1"/>
  <c r="N31" i="23" s="1"/>
  <c r="T30" i="23"/>
  <c r="U30" i="23" s="1"/>
  <c r="R30" i="23"/>
  <c r="S30" i="23" s="1"/>
  <c r="P30" i="23"/>
  <c r="Q30" i="23" s="1"/>
  <c r="M30" i="23"/>
  <c r="N30" i="23" s="1"/>
  <c r="I30" i="23"/>
  <c r="T29" i="23"/>
  <c r="U29" i="23" s="1"/>
  <c r="R29" i="23"/>
  <c r="S29" i="23" s="1"/>
  <c r="P29" i="23"/>
  <c r="Q29" i="23" s="1"/>
  <c r="I29" i="23"/>
  <c r="M29" i="23" s="1"/>
  <c r="N29" i="23" s="1"/>
  <c r="T28" i="23"/>
  <c r="U28" i="23" s="1"/>
  <c r="R28" i="23"/>
  <c r="S28" i="23" s="1"/>
  <c r="P28" i="23"/>
  <c r="Q28" i="23" s="1"/>
  <c r="I28" i="23"/>
  <c r="M28" i="23" s="1"/>
  <c r="N28" i="23" s="1"/>
  <c r="U27" i="23"/>
  <c r="T27" i="23"/>
  <c r="R27" i="23"/>
  <c r="S27" i="23" s="1"/>
  <c r="P27" i="23"/>
  <c r="Q27" i="23" s="1"/>
  <c r="I27" i="23"/>
  <c r="M27" i="23" s="1"/>
  <c r="N27" i="23" s="1"/>
  <c r="T26" i="23"/>
  <c r="U26" i="23" s="1"/>
  <c r="R26" i="23"/>
  <c r="S26" i="23" s="1"/>
  <c r="P26" i="23"/>
  <c r="Q26" i="23" s="1"/>
  <c r="I26" i="23"/>
  <c r="M26" i="23" s="1"/>
  <c r="N26" i="23" s="1"/>
  <c r="T25" i="23"/>
  <c r="U25" i="23" s="1"/>
  <c r="R25" i="23"/>
  <c r="S25" i="23" s="1"/>
  <c r="P25" i="23"/>
  <c r="Q25" i="23" s="1"/>
  <c r="I25" i="23"/>
  <c r="M25" i="23" s="1"/>
  <c r="N25" i="23" s="1"/>
  <c r="T24" i="23"/>
  <c r="U24" i="23" s="1"/>
  <c r="R24" i="23"/>
  <c r="S24" i="23" s="1"/>
  <c r="P24" i="23"/>
  <c r="Q24" i="23" s="1"/>
  <c r="I24" i="23"/>
  <c r="M24" i="23" s="1"/>
  <c r="N24" i="23" s="1"/>
  <c r="T23" i="23"/>
  <c r="U23" i="23" s="1"/>
  <c r="R23" i="23"/>
  <c r="S23" i="23" s="1"/>
  <c r="P23" i="23"/>
  <c r="Q23" i="23" s="1"/>
  <c r="I23" i="23"/>
  <c r="M23" i="23" s="1"/>
  <c r="N23" i="23" s="1"/>
  <c r="T22" i="23"/>
  <c r="U22" i="23" s="1"/>
  <c r="R22" i="23"/>
  <c r="S22" i="23" s="1"/>
  <c r="P22" i="23"/>
  <c r="Q22" i="23" s="1"/>
  <c r="M22" i="23"/>
  <c r="N22" i="23" s="1"/>
  <c r="I22" i="23"/>
  <c r="T21" i="23"/>
  <c r="U21" i="23" s="1"/>
  <c r="R21" i="23"/>
  <c r="S21" i="23" s="1"/>
  <c r="P21" i="23"/>
  <c r="Q21" i="23" s="1"/>
  <c r="I21" i="23"/>
  <c r="M21" i="23" s="1"/>
  <c r="N21" i="23" s="1"/>
  <c r="T20" i="23"/>
  <c r="U20" i="23" s="1"/>
  <c r="R20" i="23"/>
  <c r="S20" i="23" s="1"/>
  <c r="P20" i="23"/>
  <c r="Q20" i="23" s="1"/>
  <c r="I20" i="23"/>
  <c r="M20" i="23" s="1"/>
  <c r="N20" i="23" s="1"/>
  <c r="T19" i="23"/>
  <c r="U19" i="23" s="1"/>
  <c r="R19" i="23"/>
  <c r="S19" i="23" s="1"/>
  <c r="P19" i="23"/>
  <c r="Q19" i="23" s="1"/>
  <c r="M19" i="23"/>
  <c r="N19" i="23" s="1"/>
  <c r="I19" i="23"/>
  <c r="T18" i="23"/>
  <c r="U18" i="23" s="1"/>
  <c r="R18" i="23"/>
  <c r="S18" i="23" s="1"/>
  <c r="P18" i="23"/>
  <c r="Q18" i="23" s="1"/>
  <c r="M18" i="23"/>
  <c r="N18" i="23" s="1"/>
  <c r="I18" i="23"/>
  <c r="T17" i="23"/>
  <c r="U17" i="23" s="1"/>
  <c r="R17" i="23"/>
  <c r="S17" i="23" s="1"/>
  <c r="P17" i="23"/>
  <c r="Q17" i="23" s="1"/>
  <c r="I17" i="23"/>
  <c r="M17" i="23" s="1"/>
  <c r="N17" i="23" s="1"/>
  <c r="T16" i="23"/>
  <c r="U16" i="23" s="1"/>
  <c r="R16" i="23"/>
  <c r="S16" i="23" s="1"/>
  <c r="P16" i="23"/>
  <c r="Q16" i="23" s="1"/>
  <c r="M16" i="23"/>
  <c r="N16" i="23" s="1"/>
  <c r="I16" i="23"/>
  <c r="T15" i="23"/>
  <c r="U15" i="23" s="1"/>
  <c r="R15" i="23"/>
  <c r="S15" i="23" s="1"/>
  <c r="P15" i="23"/>
  <c r="Q15" i="23" s="1"/>
  <c r="I15" i="23"/>
  <c r="M15" i="23" s="1"/>
  <c r="N15" i="23" s="1"/>
  <c r="T14" i="23"/>
  <c r="U14" i="23" s="1"/>
  <c r="R14" i="23"/>
  <c r="S14" i="23" s="1"/>
  <c r="P14" i="23"/>
  <c r="Q14" i="23" s="1"/>
  <c r="I14" i="23"/>
  <c r="M14" i="23" s="1"/>
  <c r="N14" i="23" s="1"/>
  <c r="T13" i="23"/>
  <c r="U13" i="23" s="1"/>
  <c r="S13" i="23"/>
  <c r="R13" i="23"/>
  <c r="P13" i="23"/>
  <c r="Q13" i="23" s="1"/>
  <c r="I13" i="23"/>
  <c r="M13" i="23" s="1"/>
  <c r="N13" i="23" s="1"/>
  <c r="T12" i="23"/>
  <c r="U12" i="23" s="1"/>
  <c r="R12" i="23"/>
  <c r="S12" i="23" s="1"/>
  <c r="P12" i="23"/>
  <c r="Q12" i="23" s="1"/>
  <c r="M12" i="23"/>
  <c r="N12" i="23" s="1"/>
  <c r="I12" i="23"/>
  <c r="T11" i="23"/>
  <c r="U11" i="23" s="1"/>
  <c r="R11" i="23"/>
  <c r="S11" i="23" s="1"/>
  <c r="P11" i="23"/>
  <c r="Q11" i="23" s="1"/>
  <c r="I11" i="23"/>
  <c r="M11" i="23" s="1"/>
  <c r="N11" i="23" s="1"/>
  <c r="T10" i="23"/>
  <c r="U10" i="23" s="1"/>
  <c r="R10" i="23"/>
  <c r="S10" i="23" s="1"/>
  <c r="P10" i="23"/>
  <c r="Q10" i="23" s="1"/>
  <c r="I10" i="23"/>
  <c r="M10" i="23" s="1"/>
  <c r="N10" i="23" s="1"/>
  <c r="T9" i="23"/>
  <c r="U9" i="23" s="1"/>
  <c r="S9" i="23"/>
  <c r="R9" i="23"/>
  <c r="P9" i="23"/>
  <c r="Q9" i="23" s="1"/>
  <c r="I9" i="23"/>
  <c r="M9" i="23" s="1"/>
  <c r="N9" i="23" s="1"/>
  <c r="T8" i="23"/>
  <c r="U8" i="23" s="1"/>
  <c r="R8" i="23"/>
  <c r="S8" i="23" s="1"/>
  <c r="P8" i="23"/>
  <c r="Q8" i="23" s="1"/>
  <c r="M8" i="23"/>
  <c r="N8" i="23" s="1"/>
  <c r="I8" i="23"/>
  <c r="T7" i="23"/>
  <c r="U7" i="23" s="1"/>
  <c r="R7" i="23"/>
  <c r="S7" i="23" s="1"/>
  <c r="P7" i="23"/>
  <c r="Q7" i="23" s="1"/>
  <c r="I7" i="23"/>
  <c r="M7" i="23" s="1"/>
  <c r="T9" i="22"/>
  <c r="U9" i="22" s="1"/>
  <c r="R9" i="22"/>
  <c r="S9" i="22" s="1"/>
  <c r="P9" i="22"/>
  <c r="Q9" i="22" s="1"/>
  <c r="I9" i="22"/>
  <c r="M9" i="22" s="1"/>
  <c r="N9" i="22" s="1"/>
  <c r="T8" i="22"/>
  <c r="U8" i="22" s="1"/>
  <c r="R8" i="22"/>
  <c r="S8" i="22" s="1"/>
  <c r="P8" i="22"/>
  <c r="Q8" i="22" s="1"/>
  <c r="I8" i="22"/>
  <c r="M8" i="22" s="1"/>
  <c r="N8" i="22" s="1"/>
  <c r="T7" i="22"/>
  <c r="U7" i="22" s="1"/>
  <c r="R7" i="22"/>
  <c r="R10" i="22" s="1"/>
  <c r="I27" i="25" s="1"/>
  <c r="P7" i="22"/>
  <c r="I7" i="22"/>
  <c r="M7" i="22" s="1"/>
  <c r="T26" i="21"/>
  <c r="U26" i="21" s="1"/>
  <c r="R26" i="21"/>
  <c r="S26" i="21" s="1"/>
  <c r="P26" i="21"/>
  <c r="Q26" i="21" s="1"/>
  <c r="I26" i="21"/>
  <c r="M26" i="21" s="1"/>
  <c r="N26" i="21" s="1"/>
  <c r="T25" i="21"/>
  <c r="U25" i="21" s="1"/>
  <c r="R25" i="21"/>
  <c r="S25" i="21" s="1"/>
  <c r="P25" i="21"/>
  <c r="Q25" i="21" s="1"/>
  <c r="I25" i="21"/>
  <c r="M25" i="21" s="1"/>
  <c r="N25" i="21" s="1"/>
  <c r="T24" i="21"/>
  <c r="U24" i="21" s="1"/>
  <c r="R24" i="21"/>
  <c r="S24" i="21" s="1"/>
  <c r="P24" i="21"/>
  <c r="Q24" i="21" s="1"/>
  <c r="M24" i="21"/>
  <c r="N24" i="21" s="1"/>
  <c r="I24" i="21"/>
  <c r="T23" i="21"/>
  <c r="U23" i="21" s="1"/>
  <c r="R23" i="21"/>
  <c r="S23" i="21" s="1"/>
  <c r="P23" i="21"/>
  <c r="Q23" i="21" s="1"/>
  <c r="I23" i="21"/>
  <c r="M23" i="21" s="1"/>
  <c r="N23" i="21" s="1"/>
  <c r="T22" i="21"/>
  <c r="U22" i="21" s="1"/>
  <c r="R22" i="21"/>
  <c r="S22" i="21" s="1"/>
  <c r="P22" i="21"/>
  <c r="Q22" i="21" s="1"/>
  <c r="I22" i="21"/>
  <c r="M22" i="21" s="1"/>
  <c r="N22" i="21" s="1"/>
  <c r="T21" i="21"/>
  <c r="U21" i="21" s="1"/>
  <c r="R21" i="21"/>
  <c r="S21" i="21" s="1"/>
  <c r="P21" i="21"/>
  <c r="Q21" i="21" s="1"/>
  <c r="I21" i="21"/>
  <c r="M21" i="21" s="1"/>
  <c r="N21" i="21" s="1"/>
  <c r="T20" i="21"/>
  <c r="U20" i="21" s="1"/>
  <c r="R20" i="21"/>
  <c r="S20" i="21" s="1"/>
  <c r="Q20" i="21"/>
  <c r="P20" i="21"/>
  <c r="I20" i="21"/>
  <c r="M20" i="21" s="1"/>
  <c r="N20" i="21" s="1"/>
  <c r="T19" i="21"/>
  <c r="U19" i="21" s="1"/>
  <c r="R19" i="21"/>
  <c r="S19" i="21" s="1"/>
  <c r="P19" i="21"/>
  <c r="Q19" i="21" s="1"/>
  <c r="N19" i="21"/>
  <c r="M19" i="21"/>
  <c r="I19" i="21"/>
  <c r="T18" i="21"/>
  <c r="U18" i="21" s="1"/>
  <c r="R18" i="21"/>
  <c r="S18" i="21" s="1"/>
  <c r="P18" i="21"/>
  <c r="Q18" i="21" s="1"/>
  <c r="I18" i="21"/>
  <c r="M18" i="21" s="1"/>
  <c r="N18" i="21" s="1"/>
  <c r="U17" i="21"/>
  <c r="T17" i="21"/>
  <c r="R17" i="21"/>
  <c r="S17" i="21" s="1"/>
  <c r="P17" i="21"/>
  <c r="Q17" i="21" s="1"/>
  <c r="I17" i="21"/>
  <c r="M17" i="21" s="1"/>
  <c r="N17" i="21" s="1"/>
  <c r="T16" i="21"/>
  <c r="U16" i="21" s="1"/>
  <c r="R16" i="21"/>
  <c r="S16" i="21" s="1"/>
  <c r="P16" i="21"/>
  <c r="Q16" i="21" s="1"/>
  <c r="I16" i="21"/>
  <c r="M16" i="21" s="1"/>
  <c r="N16" i="21" s="1"/>
  <c r="T15" i="21"/>
  <c r="U15" i="21" s="1"/>
  <c r="R15" i="21"/>
  <c r="S15" i="21" s="1"/>
  <c r="P15" i="21"/>
  <c r="Q15" i="21" s="1"/>
  <c r="I15" i="21"/>
  <c r="M15" i="21" s="1"/>
  <c r="N15" i="21" s="1"/>
  <c r="T14" i="21"/>
  <c r="U14" i="21" s="1"/>
  <c r="R14" i="21"/>
  <c r="S14" i="21" s="1"/>
  <c r="P14" i="21"/>
  <c r="Q14" i="21" s="1"/>
  <c r="I14" i="21"/>
  <c r="M14" i="21" s="1"/>
  <c r="N14" i="21" s="1"/>
  <c r="T13" i="21"/>
  <c r="U13" i="21" s="1"/>
  <c r="R13" i="21"/>
  <c r="S13" i="21" s="1"/>
  <c r="P13" i="21"/>
  <c r="Q13" i="21" s="1"/>
  <c r="I13" i="21"/>
  <c r="M13" i="21" s="1"/>
  <c r="N13" i="21" s="1"/>
  <c r="T12" i="21"/>
  <c r="U12" i="21" s="1"/>
  <c r="R12" i="21"/>
  <c r="S12" i="21" s="1"/>
  <c r="P12" i="21"/>
  <c r="Q12" i="21" s="1"/>
  <c r="M12" i="21"/>
  <c r="N12" i="21" s="1"/>
  <c r="I12" i="21"/>
  <c r="T11" i="21"/>
  <c r="U11" i="21" s="1"/>
  <c r="S11" i="21"/>
  <c r="R11" i="21"/>
  <c r="P11" i="21"/>
  <c r="Q11" i="21" s="1"/>
  <c r="I11" i="21"/>
  <c r="M11" i="21" s="1"/>
  <c r="N11" i="21" s="1"/>
  <c r="T10" i="21"/>
  <c r="U10" i="21" s="1"/>
  <c r="R10" i="21"/>
  <c r="S10" i="21" s="1"/>
  <c r="P10" i="21"/>
  <c r="Q10" i="21" s="1"/>
  <c r="I10" i="21"/>
  <c r="M10" i="21" s="1"/>
  <c r="N10" i="21" s="1"/>
  <c r="T9" i="21"/>
  <c r="U9" i="21" s="1"/>
  <c r="R9" i="21"/>
  <c r="S9" i="21" s="1"/>
  <c r="P9" i="21"/>
  <c r="Q9" i="21" s="1"/>
  <c r="I9" i="21"/>
  <c r="M9" i="21" s="1"/>
  <c r="N9" i="21" s="1"/>
  <c r="T8" i="21"/>
  <c r="U8" i="21" s="1"/>
  <c r="R8" i="21"/>
  <c r="S8" i="21" s="1"/>
  <c r="P8" i="21"/>
  <c r="Q8" i="21" s="1"/>
  <c r="I8" i="21"/>
  <c r="M8" i="21" s="1"/>
  <c r="N8" i="21" s="1"/>
  <c r="T7" i="21"/>
  <c r="T27" i="21" s="1"/>
  <c r="L26" i="25" s="1"/>
  <c r="R7" i="21"/>
  <c r="S7" i="21" s="1"/>
  <c r="P7" i="21"/>
  <c r="I7" i="21"/>
  <c r="M7" i="21" s="1"/>
  <c r="N7" i="21" s="1"/>
  <c r="T128" i="20"/>
  <c r="U128" i="20" s="1"/>
  <c r="R128" i="20"/>
  <c r="S128" i="20" s="1"/>
  <c r="P128" i="20"/>
  <c r="Q128" i="20" s="1"/>
  <c r="I128" i="20"/>
  <c r="M128" i="20" s="1"/>
  <c r="N128" i="20" s="1"/>
  <c r="T127" i="20"/>
  <c r="U127" i="20" s="1"/>
  <c r="R127" i="20"/>
  <c r="S127" i="20" s="1"/>
  <c r="P127" i="20"/>
  <c r="Q127" i="20" s="1"/>
  <c r="I127" i="20"/>
  <c r="M127" i="20" s="1"/>
  <c r="N127" i="20" s="1"/>
  <c r="T126" i="20"/>
  <c r="U126" i="20" s="1"/>
  <c r="R126" i="20"/>
  <c r="S126" i="20" s="1"/>
  <c r="P126" i="20"/>
  <c r="Q126" i="20" s="1"/>
  <c r="I126" i="20"/>
  <c r="M126" i="20" s="1"/>
  <c r="N126" i="20" s="1"/>
  <c r="T125" i="20"/>
  <c r="U125" i="20" s="1"/>
  <c r="R125" i="20"/>
  <c r="S125" i="20" s="1"/>
  <c r="P125" i="20"/>
  <c r="Q125" i="20" s="1"/>
  <c r="M125" i="20"/>
  <c r="N125" i="20" s="1"/>
  <c r="I125" i="20"/>
  <c r="T124" i="20"/>
  <c r="U124" i="20" s="1"/>
  <c r="R124" i="20"/>
  <c r="S124" i="20" s="1"/>
  <c r="P124" i="20"/>
  <c r="Q124" i="20" s="1"/>
  <c r="I124" i="20"/>
  <c r="M124" i="20" s="1"/>
  <c r="N124" i="20" s="1"/>
  <c r="T123" i="20"/>
  <c r="U123" i="20" s="1"/>
  <c r="R123" i="20"/>
  <c r="S123" i="20" s="1"/>
  <c r="P123" i="20"/>
  <c r="Q123" i="20" s="1"/>
  <c r="I123" i="20"/>
  <c r="M123" i="20" s="1"/>
  <c r="N123" i="20" s="1"/>
  <c r="T122" i="20"/>
  <c r="U122" i="20" s="1"/>
  <c r="R122" i="20"/>
  <c r="S122" i="20" s="1"/>
  <c r="P122" i="20"/>
  <c r="Q122" i="20" s="1"/>
  <c r="I122" i="20"/>
  <c r="M122" i="20" s="1"/>
  <c r="N122" i="20" s="1"/>
  <c r="T121" i="20"/>
  <c r="U121" i="20" s="1"/>
  <c r="R121" i="20"/>
  <c r="S121" i="20" s="1"/>
  <c r="Q121" i="20"/>
  <c r="P121" i="20"/>
  <c r="I121" i="20"/>
  <c r="M121" i="20" s="1"/>
  <c r="N121" i="20" s="1"/>
  <c r="T120" i="20"/>
  <c r="U120" i="20" s="1"/>
  <c r="R120" i="20"/>
  <c r="S120" i="20" s="1"/>
  <c r="P120" i="20"/>
  <c r="Q120" i="20" s="1"/>
  <c r="M120" i="20"/>
  <c r="N120" i="20" s="1"/>
  <c r="I120" i="20"/>
  <c r="T119" i="20"/>
  <c r="U119" i="20" s="1"/>
  <c r="R119" i="20"/>
  <c r="S119" i="20" s="1"/>
  <c r="P119" i="20"/>
  <c r="Q119" i="20" s="1"/>
  <c r="I119" i="20"/>
  <c r="M119" i="20" s="1"/>
  <c r="N119" i="20" s="1"/>
  <c r="T118" i="20"/>
  <c r="U118" i="20" s="1"/>
  <c r="R118" i="20"/>
  <c r="S118" i="20" s="1"/>
  <c r="P118" i="20"/>
  <c r="Q118" i="20" s="1"/>
  <c r="I118" i="20"/>
  <c r="M118" i="20" s="1"/>
  <c r="N118" i="20" s="1"/>
  <c r="T117" i="20"/>
  <c r="U117" i="20" s="1"/>
  <c r="R117" i="20"/>
  <c r="S117" i="20" s="1"/>
  <c r="P117" i="20"/>
  <c r="Q117" i="20" s="1"/>
  <c r="M117" i="20"/>
  <c r="N117" i="20" s="1"/>
  <c r="I117" i="20"/>
  <c r="T116" i="20"/>
  <c r="U116" i="20" s="1"/>
  <c r="R116" i="20"/>
  <c r="S116" i="20" s="1"/>
  <c r="P116" i="20"/>
  <c r="Q116" i="20" s="1"/>
  <c r="M116" i="20"/>
  <c r="N116" i="20" s="1"/>
  <c r="I116" i="20"/>
  <c r="T115" i="20"/>
  <c r="U115" i="20" s="1"/>
  <c r="R115" i="20"/>
  <c r="S115" i="20" s="1"/>
  <c r="P115" i="20"/>
  <c r="Q115" i="20" s="1"/>
  <c r="I115" i="20"/>
  <c r="M115" i="20" s="1"/>
  <c r="N115" i="20" s="1"/>
  <c r="T114" i="20"/>
  <c r="U114" i="20" s="1"/>
  <c r="R114" i="20"/>
  <c r="S114" i="20" s="1"/>
  <c r="Q114" i="20"/>
  <c r="P114" i="20"/>
  <c r="I114" i="20"/>
  <c r="M114" i="20" s="1"/>
  <c r="N114" i="20" s="1"/>
  <c r="U113" i="20"/>
  <c r="T113" i="20"/>
  <c r="R113" i="20"/>
  <c r="S113" i="20" s="1"/>
  <c r="P113" i="20"/>
  <c r="Q113" i="20" s="1"/>
  <c r="I113" i="20"/>
  <c r="M113" i="20" s="1"/>
  <c r="N113" i="20" s="1"/>
  <c r="T112" i="20"/>
  <c r="U112" i="20" s="1"/>
  <c r="R112" i="20"/>
  <c r="S112" i="20" s="1"/>
  <c r="P112" i="20"/>
  <c r="Q112" i="20" s="1"/>
  <c r="I112" i="20"/>
  <c r="M112" i="20" s="1"/>
  <c r="N112" i="20" s="1"/>
  <c r="T111" i="20"/>
  <c r="U111" i="20" s="1"/>
  <c r="R111" i="20"/>
  <c r="S111" i="20" s="1"/>
  <c r="P111" i="20"/>
  <c r="Q111" i="20" s="1"/>
  <c r="I111" i="20"/>
  <c r="M111" i="20" s="1"/>
  <c r="N111" i="20" s="1"/>
  <c r="T110" i="20"/>
  <c r="U110" i="20" s="1"/>
  <c r="R110" i="20"/>
  <c r="S110" i="20" s="1"/>
  <c r="P110" i="20"/>
  <c r="Q110" i="20" s="1"/>
  <c r="I110" i="20"/>
  <c r="M110" i="20" s="1"/>
  <c r="N110" i="20" s="1"/>
  <c r="T109" i="20"/>
  <c r="U109" i="20" s="1"/>
  <c r="R109" i="20"/>
  <c r="S109" i="20" s="1"/>
  <c r="P109" i="20"/>
  <c r="Q109" i="20" s="1"/>
  <c r="I109" i="20"/>
  <c r="M109" i="20" s="1"/>
  <c r="N109" i="20" s="1"/>
  <c r="T108" i="20"/>
  <c r="U108" i="20" s="1"/>
  <c r="R108" i="20"/>
  <c r="S108" i="20" s="1"/>
  <c r="P108" i="20"/>
  <c r="Q108" i="20" s="1"/>
  <c r="M108" i="20"/>
  <c r="N108" i="20" s="1"/>
  <c r="I108" i="20"/>
  <c r="T107" i="20"/>
  <c r="U107" i="20" s="1"/>
  <c r="S107" i="20"/>
  <c r="R107" i="20"/>
  <c r="P107" i="20"/>
  <c r="Q107" i="20" s="1"/>
  <c r="I107" i="20"/>
  <c r="M107" i="20" s="1"/>
  <c r="N107" i="20" s="1"/>
  <c r="T106" i="20"/>
  <c r="U106" i="20" s="1"/>
  <c r="R106" i="20"/>
  <c r="S106" i="20" s="1"/>
  <c r="P106" i="20"/>
  <c r="Q106" i="20" s="1"/>
  <c r="I106" i="20"/>
  <c r="M106" i="20" s="1"/>
  <c r="N106" i="20" s="1"/>
  <c r="T105" i="20"/>
  <c r="U105" i="20" s="1"/>
  <c r="R105" i="20"/>
  <c r="S105" i="20" s="1"/>
  <c r="P105" i="20"/>
  <c r="Q105" i="20" s="1"/>
  <c r="I105" i="20"/>
  <c r="M105" i="20" s="1"/>
  <c r="N105" i="20" s="1"/>
  <c r="T104" i="20"/>
  <c r="U104" i="20" s="1"/>
  <c r="R104" i="20"/>
  <c r="S104" i="20" s="1"/>
  <c r="P104" i="20"/>
  <c r="Q104" i="20" s="1"/>
  <c r="I104" i="20"/>
  <c r="M104" i="20" s="1"/>
  <c r="N104" i="20" s="1"/>
  <c r="T103" i="20"/>
  <c r="U103" i="20" s="1"/>
  <c r="S103" i="20"/>
  <c r="R103" i="20"/>
  <c r="P103" i="20"/>
  <c r="Q103" i="20" s="1"/>
  <c r="I103" i="20"/>
  <c r="M103" i="20" s="1"/>
  <c r="N103" i="20" s="1"/>
  <c r="T102" i="20"/>
  <c r="U102" i="20" s="1"/>
  <c r="R102" i="20"/>
  <c r="S102" i="20" s="1"/>
  <c r="P102" i="20"/>
  <c r="Q102" i="20" s="1"/>
  <c r="I102" i="20"/>
  <c r="M102" i="20" s="1"/>
  <c r="N102" i="20" s="1"/>
  <c r="U101" i="20"/>
  <c r="T101" i="20"/>
  <c r="R101" i="20"/>
  <c r="S101" i="20" s="1"/>
  <c r="Q101" i="20"/>
  <c r="P101" i="20"/>
  <c r="I101" i="20"/>
  <c r="M101" i="20" s="1"/>
  <c r="N101" i="20" s="1"/>
  <c r="T100" i="20"/>
  <c r="U100" i="20" s="1"/>
  <c r="R100" i="20"/>
  <c r="S100" i="20" s="1"/>
  <c r="P100" i="20"/>
  <c r="Q100" i="20" s="1"/>
  <c r="I100" i="20"/>
  <c r="M100" i="20" s="1"/>
  <c r="N100" i="20" s="1"/>
  <c r="T99" i="20"/>
  <c r="U99" i="20" s="1"/>
  <c r="R99" i="20"/>
  <c r="S99" i="20" s="1"/>
  <c r="P99" i="20"/>
  <c r="Q99" i="20" s="1"/>
  <c r="I99" i="20"/>
  <c r="M99" i="20" s="1"/>
  <c r="N99" i="20" s="1"/>
  <c r="T98" i="20"/>
  <c r="U98" i="20" s="1"/>
  <c r="R98" i="20"/>
  <c r="S98" i="20" s="1"/>
  <c r="P98" i="20"/>
  <c r="Q98" i="20" s="1"/>
  <c r="I98" i="20"/>
  <c r="M98" i="20" s="1"/>
  <c r="N98" i="20" s="1"/>
  <c r="T97" i="20"/>
  <c r="U97" i="20" s="1"/>
  <c r="R97" i="20"/>
  <c r="S97" i="20" s="1"/>
  <c r="P97" i="20"/>
  <c r="Q97" i="20" s="1"/>
  <c r="M97" i="20"/>
  <c r="N97" i="20" s="1"/>
  <c r="I97" i="20"/>
  <c r="T96" i="20"/>
  <c r="U96" i="20" s="1"/>
  <c r="R96" i="20"/>
  <c r="S96" i="20" s="1"/>
  <c r="P96" i="20"/>
  <c r="Q96" i="20" s="1"/>
  <c r="I96" i="20"/>
  <c r="M96" i="20" s="1"/>
  <c r="N96" i="20" s="1"/>
  <c r="T95" i="20"/>
  <c r="U95" i="20" s="1"/>
  <c r="R95" i="20"/>
  <c r="S95" i="20" s="1"/>
  <c r="P95" i="20"/>
  <c r="Q95" i="20" s="1"/>
  <c r="I95" i="20"/>
  <c r="M95" i="20" s="1"/>
  <c r="N95" i="20" s="1"/>
  <c r="T94" i="20"/>
  <c r="U94" i="20" s="1"/>
  <c r="R94" i="20"/>
  <c r="S94" i="20" s="1"/>
  <c r="P94" i="20"/>
  <c r="Q94" i="20" s="1"/>
  <c r="I94" i="20"/>
  <c r="M94" i="20" s="1"/>
  <c r="N94" i="20" s="1"/>
  <c r="T93" i="20"/>
  <c r="U93" i="20" s="1"/>
  <c r="R93" i="20"/>
  <c r="S93" i="20" s="1"/>
  <c r="P93" i="20"/>
  <c r="Q93" i="20" s="1"/>
  <c r="I93" i="20"/>
  <c r="M93" i="20" s="1"/>
  <c r="N93" i="20" s="1"/>
  <c r="T92" i="20"/>
  <c r="U92" i="20" s="1"/>
  <c r="R92" i="20"/>
  <c r="S92" i="20" s="1"/>
  <c r="P92" i="20"/>
  <c r="Q92" i="20" s="1"/>
  <c r="I92" i="20"/>
  <c r="M92" i="20" s="1"/>
  <c r="N92" i="20" s="1"/>
  <c r="T91" i="20"/>
  <c r="U91" i="20" s="1"/>
  <c r="R91" i="20"/>
  <c r="S91" i="20" s="1"/>
  <c r="P91" i="20"/>
  <c r="Q91" i="20" s="1"/>
  <c r="I91" i="20"/>
  <c r="M91" i="20" s="1"/>
  <c r="N91" i="20" s="1"/>
  <c r="T90" i="20"/>
  <c r="U90" i="20" s="1"/>
  <c r="R90" i="20"/>
  <c r="S90" i="20" s="1"/>
  <c r="P90" i="20"/>
  <c r="Q90" i="20" s="1"/>
  <c r="I90" i="20"/>
  <c r="M90" i="20" s="1"/>
  <c r="N90" i="20" s="1"/>
  <c r="T89" i="20"/>
  <c r="U89" i="20" s="1"/>
  <c r="R89" i="20"/>
  <c r="S89" i="20" s="1"/>
  <c r="P89" i="20"/>
  <c r="Q89" i="20" s="1"/>
  <c r="I89" i="20"/>
  <c r="M89" i="20" s="1"/>
  <c r="N89" i="20" s="1"/>
  <c r="T88" i="20"/>
  <c r="U88" i="20" s="1"/>
  <c r="R88" i="20"/>
  <c r="S88" i="20" s="1"/>
  <c r="P88" i="20"/>
  <c r="Q88" i="20" s="1"/>
  <c r="I88" i="20"/>
  <c r="M88" i="20" s="1"/>
  <c r="N88" i="20" s="1"/>
  <c r="T87" i="20"/>
  <c r="U87" i="20" s="1"/>
  <c r="R87" i="20"/>
  <c r="S87" i="20" s="1"/>
  <c r="P87" i="20"/>
  <c r="Q87" i="20" s="1"/>
  <c r="I87" i="20"/>
  <c r="M87" i="20" s="1"/>
  <c r="N87" i="20" s="1"/>
  <c r="T86" i="20"/>
  <c r="U86" i="20" s="1"/>
  <c r="R86" i="20"/>
  <c r="S86" i="20" s="1"/>
  <c r="P86" i="20"/>
  <c r="Q86" i="20" s="1"/>
  <c r="I86" i="20"/>
  <c r="M86" i="20" s="1"/>
  <c r="N86" i="20" s="1"/>
  <c r="T85" i="20"/>
  <c r="U85" i="20" s="1"/>
  <c r="R85" i="20"/>
  <c r="S85" i="20" s="1"/>
  <c r="P85" i="20"/>
  <c r="Q85" i="20" s="1"/>
  <c r="I85" i="20"/>
  <c r="M85" i="20" s="1"/>
  <c r="N85" i="20" s="1"/>
  <c r="T84" i="20"/>
  <c r="U84" i="20" s="1"/>
  <c r="R84" i="20"/>
  <c r="S84" i="20" s="1"/>
  <c r="P84" i="20"/>
  <c r="Q84" i="20" s="1"/>
  <c r="I84" i="20"/>
  <c r="M84" i="20" s="1"/>
  <c r="N84" i="20" s="1"/>
  <c r="T83" i="20"/>
  <c r="U83" i="20" s="1"/>
  <c r="R83" i="20"/>
  <c r="S83" i="20" s="1"/>
  <c r="P83" i="20"/>
  <c r="Q83" i="20" s="1"/>
  <c r="I83" i="20"/>
  <c r="M83" i="20" s="1"/>
  <c r="N83" i="20" s="1"/>
  <c r="T82" i="20"/>
  <c r="U82" i="20" s="1"/>
  <c r="R82" i="20"/>
  <c r="S82" i="20" s="1"/>
  <c r="P82" i="20"/>
  <c r="Q82" i="20" s="1"/>
  <c r="I82" i="20"/>
  <c r="M82" i="20" s="1"/>
  <c r="N82" i="20" s="1"/>
  <c r="T81" i="20"/>
  <c r="U81" i="20" s="1"/>
  <c r="R81" i="20"/>
  <c r="S81" i="20" s="1"/>
  <c r="F81" i="20"/>
  <c r="P81" i="20" s="1"/>
  <c r="Q81" i="20" s="1"/>
  <c r="T80" i="20"/>
  <c r="U80" i="20" s="1"/>
  <c r="R80" i="20"/>
  <c r="S80" i="20" s="1"/>
  <c r="P80" i="20"/>
  <c r="Q80" i="20" s="1"/>
  <c r="I80" i="20"/>
  <c r="M80" i="20" s="1"/>
  <c r="N80" i="20" s="1"/>
  <c r="U79" i="20"/>
  <c r="T79" i="20"/>
  <c r="R79" i="20"/>
  <c r="S79" i="20" s="1"/>
  <c r="P79" i="20"/>
  <c r="Q79" i="20" s="1"/>
  <c r="I79" i="20"/>
  <c r="M79" i="20" s="1"/>
  <c r="N79" i="20" s="1"/>
  <c r="T78" i="20"/>
  <c r="U78" i="20" s="1"/>
  <c r="R78" i="20"/>
  <c r="S78" i="20" s="1"/>
  <c r="Q78" i="20"/>
  <c r="P78" i="20"/>
  <c r="I78" i="20"/>
  <c r="M78" i="20" s="1"/>
  <c r="N78" i="20" s="1"/>
  <c r="T77" i="20"/>
  <c r="U77" i="20" s="1"/>
  <c r="S77" i="20"/>
  <c r="R77" i="20"/>
  <c r="P77" i="20"/>
  <c r="Q77" i="20" s="1"/>
  <c r="I77" i="20"/>
  <c r="M77" i="20" s="1"/>
  <c r="N77" i="20" s="1"/>
  <c r="T76" i="20"/>
  <c r="U76" i="20" s="1"/>
  <c r="R76" i="20"/>
  <c r="S76" i="20" s="1"/>
  <c r="P76" i="20"/>
  <c r="Q76" i="20" s="1"/>
  <c r="N76" i="20"/>
  <c r="I76" i="20"/>
  <c r="M76" i="20" s="1"/>
  <c r="T75" i="20"/>
  <c r="U75" i="20" s="1"/>
  <c r="R75" i="20"/>
  <c r="S75" i="20" s="1"/>
  <c r="P75" i="20"/>
  <c r="Q75" i="20" s="1"/>
  <c r="I75" i="20"/>
  <c r="M75" i="20" s="1"/>
  <c r="N75" i="20" s="1"/>
  <c r="T74" i="20"/>
  <c r="U74" i="20" s="1"/>
  <c r="R74" i="20"/>
  <c r="S74" i="20" s="1"/>
  <c r="P74" i="20"/>
  <c r="Q74" i="20" s="1"/>
  <c r="I74" i="20"/>
  <c r="M74" i="20" s="1"/>
  <c r="N74" i="20" s="1"/>
  <c r="T73" i="20"/>
  <c r="U73" i="20" s="1"/>
  <c r="R73" i="20"/>
  <c r="S73" i="20" s="1"/>
  <c r="P73" i="20"/>
  <c r="Q73" i="20" s="1"/>
  <c r="I73" i="20"/>
  <c r="M73" i="20" s="1"/>
  <c r="N73" i="20" s="1"/>
  <c r="T72" i="20"/>
  <c r="U72" i="20" s="1"/>
  <c r="S72" i="20"/>
  <c r="R72" i="20"/>
  <c r="P72" i="20"/>
  <c r="Q72" i="20" s="1"/>
  <c r="N72" i="20"/>
  <c r="I72" i="20"/>
  <c r="M72" i="20" s="1"/>
  <c r="T71" i="20"/>
  <c r="U71" i="20" s="1"/>
  <c r="R71" i="20"/>
  <c r="S71" i="20" s="1"/>
  <c r="P71" i="20"/>
  <c r="Q71" i="20" s="1"/>
  <c r="I71" i="20"/>
  <c r="M71" i="20" s="1"/>
  <c r="N71" i="20" s="1"/>
  <c r="T70" i="20"/>
  <c r="U70" i="20" s="1"/>
  <c r="R70" i="20"/>
  <c r="S70" i="20" s="1"/>
  <c r="P70" i="20"/>
  <c r="Q70" i="20" s="1"/>
  <c r="I70" i="20"/>
  <c r="M70" i="20" s="1"/>
  <c r="N70" i="20" s="1"/>
  <c r="T69" i="20"/>
  <c r="U69" i="20" s="1"/>
  <c r="R69" i="20"/>
  <c r="S69" i="20" s="1"/>
  <c r="P69" i="20"/>
  <c r="Q69" i="20" s="1"/>
  <c r="M69" i="20"/>
  <c r="N69" i="20" s="1"/>
  <c r="I69" i="20"/>
  <c r="T68" i="20"/>
  <c r="U68" i="20" s="1"/>
  <c r="S68" i="20"/>
  <c r="R68" i="20"/>
  <c r="P68" i="20"/>
  <c r="Q68" i="20" s="1"/>
  <c r="I68" i="20"/>
  <c r="M68" i="20" s="1"/>
  <c r="N68" i="20" s="1"/>
  <c r="T67" i="20"/>
  <c r="U67" i="20" s="1"/>
  <c r="R67" i="20"/>
  <c r="S67" i="20" s="1"/>
  <c r="P67" i="20"/>
  <c r="Q67" i="20" s="1"/>
  <c r="I67" i="20"/>
  <c r="M67" i="20" s="1"/>
  <c r="N67" i="20" s="1"/>
  <c r="T66" i="20"/>
  <c r="U66" i="20" s="1"/>
  <c r="R66" i="20"/>
  <c r="S66" i="20" s="1"/>
  <c r="P66" i="20"/>
  <c r="Q66" i="20" s="1"/>
  <c r="I66" i="20"/>
  <c r="M66" i="20" s="1"/>
  <c r="N66" i="20" s="1"/>
  <c r="T65" i="20"/>
  <c r="U65" i="20" s="1"/>
  <c r="R65" i="20"/>
  <c r="S65" i="20" s="1"/>
  <c r="P65" i="20"/>
  <c r="Q65" i="20" s="1"/>
  <c r="I65" i="20"/>
  <c r="M65" i="20" s="1"/>
  <c r="N65" i="20" s="1"/>
  <c r="T64" i="20"/>
  <c r="U64" i="20" s="1"/>
  <c r="R64" i="20"/>
  <c r="S64" i="20" s="1"/>
  <c r="P64" i="20"/>
  <c r="Q64" i="20" s="1"/>
  <c r="I64" i="20"/>
  <c r="M64" i="20" s="1"/>
  <c r="N64" i="20" s="1"/>
  <c r="T63" i="20"/>
  <c r="U63" i="20" s="1"/>
  <c r="R63" i="20"/>
  <c r="S63" i="20" s="1"/>
  <c r="P63" i="20"/>
  <c r="Q63" i="20" s="1"/>
  <c r="I63" i="20"/>
  <c r="M63" i="20" s="1"/>
  <c r="N63" i="20" s="1"/>
  <c r="U62" i="20"/>
  <c r="T62" i="20"/>
  <c r="R62" i="20"/>
  <c r="S62" i="20" s="1"/>
  <c r="P62" i="20"/>
  <c r="Q62" i="20" s="1"/>
  <c r="I62" i="20"/>
  <c r="M62" i="20" s="1"/>
  <c r="N62" i="20" s="1"/>
  <c r="T61" i="20"/>
  <c r="U61" i="20" s="1"/>
  <c r="R61" i="20"/>
  <c r="S61" i="20" s="1"/>
  <c r="P61" i="20"/>
  <c r="Q61" i="20" s="1"/>
  <c r="I61" i="20"/>
  <c r="M61" i="20" s="1"/>
  <c r="N61" i="20" s="1"/>
  <c r="T60" i="20"/>
  <c r="U60" i="20" s="1"/>
  <c r="R60" i="20"/>
  <c r="S60" i="20" s="1"/>
  <c r="P60" i="20"/>
  <c r="Q60" i="20" s="1"/>
  <c r="I60" i="20"/>
  <c r="M60" i="20" s="1"/>
  <c r="N60" i="20" s="1"/>
  <c r="T59" i="20"/>
  <c r="U59" i="20" s="1"/>
  <c r="R59" i="20"/>
  <c r="S59" i="20" s="1"/>
  <c r="P59" i="20"/>
  <c r="Q59" i="20" s="1"/>
  <c r="I59" i="20"/>
  <c r="M59" i="20" s="1"/>
  <c r="N59" i="20" s="1"/>
  <c r="T58" i="20"/>
  <c r="U58" i="20" s="1"/>
  <c r="R58" i="20"/>
  <c r="S58" i="20" s="1"/>
  <c r="P58" i="20"/>
  <c r="Q58" i="20" s="1"/>
  <c r="I58" i="20"/>
  <c r="M58" i="20" s="1"/>
  <c r="N58" i="20" s="1"/>
  <c r="T57" i="20"/>
  <c r="U57" i="20" s="1"/>
  <c r="R57" i="20"/>
  <c r="S57" i="20" s="1"/>
  <c r="P57" i="20"/>
  <c r="Q57" i="20" s="1"/>
  <c r="I57" i="20"/>
  <c r="M57" i="20" s="1"/>
  <c r="N57" i="20" s="1"/>
  <c r="T56" i="20"/>
  <c r="U56" i="20" s="1"/>
  <c r="R56" i="20"/>
  <c r="S56" i="20" s="1"/>
  <c r="P56" i="20"/>
  <c r="Q56" i="20" s="1"/>
  <c r="I56" i="20"/>
  <c r="M56" i="20" s="1"/>
  <c r="N56" i="20" s="1"/>
  <c r="T55" i="20"/>
  <c r="U55" i="20" s="1"/>
  <c r="R55" i="20"/>
  <c r="S55" i="20" s="1"/>
  <c r="P55" i="20"/>
  <c r="Q55" i="20" s="1"/>
  <c r="I55" i="20"/>
  <c r="M55" i="20" s="1"/>
  <c r="N55" i="20" s="1"/>
  <c r="T54" i="20"/>
  <c r="U54" i="20" s="1"/>
  <c r="R54" i="20"/>
  <c r="S54" i="20" s="1"/>
  <c r="P54" i="20"/>
  <c r="Q54" i="20" s="1"/>
  <c r="I54" i="20"/>
  <c r="M54" i="20" s="1"/>
  <c r="N54" i="20" s="1"/>
  <c r="T53" i="20"/>
  <c r="U53" i="20" s="1"/>
  <c r="R53" i="20"/>
  <c r="S53" i="20" s="1"/>
  <c r="P53" i="20"/>
  <c r="Q53" i="20" s="1"/>
  <c r="I53" i="20"/>
  <c r="M53" i="20" s="1"/>
  <c r="N53" i="20" s="1"/>
  <c r="T52" i="20"/>
  <c r="U52" i="20" s="1"/>
  <c r="R52" i="20"/>
  <c r="S52" i="20" s="1"/>
  <c r="P52" i="20"/>
  <c r="Q52" i="20" s="1"/>
  <c r="I52" i="20"/>
  <c r="M52" i="20" s="1"/>
  <c r="N52" i="20" s="1"/>
  <c r="T51" i="20"/>
  <c r="U51" i="20" s="1"/>
  <c r="R51" i="20"/>
  <c r="S51" i="20" s="1"/>
  <c r="P51" i="20"/>
  <c r="Q51" i="20" s="1"/>
  <c r="M51" i="20"/>
  <c r="N51" i="20" s="1"/>
  <c r="I51" i="20"/>
  <c r="T50" i="20"/>
  <c r="U50" i="20" s="1"/>
  <c r="S50" i="20"/>
  <c r="R50" i="20"/>
  <c r="P50" i="20"/>
  <c r="Q50" i="20" s="1"/>
  <c r="I50" i="20"/>
  <c r="M50" i="20" s="1"/>
  <c r="N50" i="20" s="1"/>
  <c r="T49" i="20"/>
  <c r="U49" i="20" s="1"/>
  <c r="R49" i="20"/>
  <c r="S49" i="20" s="1"/>
  <c r="P49" i="20"/>
  <c r="Q49" i="20" s="1"/>
  <c r="M49" i="20"/>
  <c r="N49" i="20" s="1"/>
  <c r="I49" i="20"/>
  <c r="T48" i="20"/>
  <c r="U48" i="20" s="1"/>
  <c r="R48" i="20"/>
  <c r="S48" i="20" s="1"/>
  <c r="P48" i="20"/>
  <c r="Q48" i="20" s="1"/>
  <c r="I48" i="20"/>
  <c r="M48" i="20" s="1"/>
  <c r="N48" i="20" s="1"/>
  <c r="T47" i="20"/>
  <c r="U47" i="20" s="1"/>
  <c r="R47" i="20"/>
  <c r="S47" i="20" s="1"/>
  <c r="P47" i="20"/>
  <c r="Q47" i="20" s="1"/>
  <c r="I47" i="20"/>
  <c r="M47" i="20" s="1"/>
  <c r="N47" i="20" s="1"/>
  <c r="T46" i="20"/>
  <c r="U46" i="20" s="1"/>
  <c r="S46" i="20"/>
  <c r="R46" i="20"/>
  <c r="P46" i="20"/>
  <c r="Q46" i="20" s="1"/>
  <c r="I46" i="20"/>
  <c r="M46" i="20" s="1"/>
  <c r="N46" i="20" s="1"/>
  <c r="T45" i="20"/>
  <c r="U45" i="20" s="1"/>
  <c r="R45" i="20"/>
  <c r="S45" i="20" s="1"/>
  <c r="P45" i="20"/>
  <c r="Q45" i="20" s="1"/>
  <c r="I45" i="20"/>
  <c r="M45" i="20" s="1"/>
  <c r="N45" i="20" s="1"/>
  <c r="T44" i="20"/>
  <c r="U44" i="20" s="1"/>
  <c r="R44" i="20"/>
  <c r="S44" i="20" s="1"/>
  <c r="P44" i="20"/>
  <c r="Q44" i="20" s="1"/>
  <c r="I44" i="20"/>
  <c r="M44" i="20" s="1"/>
  <c r="N44" i="20" s="1"/>
  <c r="T43" i="20"/>
  <c r="U43" i="20" s="1"/>
  <c r="R43" i="20"/>
  <c r="S43" i="20" s="1"/>
  <c r="P43" i="20"/>
  <c r="Q43" i="20" s="1"/>
  <c r="I43" i="20"/>
  <c r="M43" i="20" s="1"/>
  <c r="N43" i="20" s="1"/>
  <c r="T42" i="20"/>
  <c r="U42" i="20" s="1"/>
  <c r="R42" i="20"/>
  <c r="S42" i="20" s="1"/>
  <c r="P42" i="20"/>
  <c r="Q42" i="20" s="1"/>
  <c r="I42" i="20"/>
  <c r="M42" i="20" s="1"/>
  <c r="N42" i="20" s="1"/>
  <c r="T41" i="20"/>
  <c r="U41" i="20" s="1"/>
  <c r="R41" i="20"/>
  <c r="S41" i="20" s="1"/>
  <c r="P41" i="20"/>
  <c r="Q41" i="20" s="1"/>
  <c r="I41" i="20"/>
  <c r="M41" i="20" s="1"/>
  <c r="N41" i="20" s="1"/>
  <c r="T40" i="20"/>
  <c r="U40" i="20" s="1"/>
  <c r="R40" i="20"/>
  <c r="S40" i="20" s="1"/>
  <c r="P40" i="20"/>
  <c r="Q40" i="20" s="1"/>
  <c r="I40" i="20"/>
  <c r="M40" i="20" s="1"/>
  <c r="N40" i="20" s="1"/>
  <c r="T39" i="20"/>
  <c r="U39" i="20" s="1"/>
  <c r="R39" i="20"/>
  <c r="S39" i="20" s="1"/>
  <c r="P39" i="20"/>
  <c r="Q39" i="20" s="1"/>
  <c r="I39" i="20"/>
  <c r="M39" i="20" s="1"/>
  <c r="N39" i="20" s="1"/>
  <c r="T38" i="20"/>
  <c r="U38" i="20" s="1"/>
  <c r="S38" i="20"/>
  <c r="R38" i="20"/>
  <c r="P38" i="20"/>
  <c r="Q38" i="20" s="1"/>
  <c r="I38" i="20"/>
  <c r="M38" i="20" s="1"/>
  <c r="N38" i="20" s="1"/>
  <c r="T37" i="20"/>
  <c r="U37" i="20" s="1"/>
  <c r="R37" i="20"/>
  <c r="S37" i="20" s="1"/>
  <c r="P37" i="20"/>
  <c r="Q37" i="20" s="1"/>
  <c r="M37" i="20"/>
  <c r="N37" i="20" s="1"/>
  <c r="I37" i="20"/>
  <c r="T36" i="20"/>
  <c r="U36" i="20" s="1"/>
  <c r="R36" i="20"/>
  <c r="S36" i="20" s="1"/>
  <c r="P36" i="20"/>
  <c r="Q36" i="20" s="1"/>
  <c r="I36" i="20"/>
  <c r="M36" i="20" s="1"/>
  <c r="N36" i="20" s="1"/>
  <c r="T35" i="20"/>
  <c r="U35" i="20" s="1"/>
  <c r="R35" i="20"/>
  <c r="S35" i="20" s="1"/>
  <c r="P35" i="20"/>
  <c r="Q35" i="20" s="1"/>
  <c r="I35" i="20"/>
  <c r="M35" i="20" s="1"/>
  <c r="N35" i="20" s="1"/>
  <c r="T34" i="20"/>
  <c r="U34" i="20" s="1"/>
  <c r="S34" i="20"/>
  <c r="R34" i="20"/>
  <c r="P34" i="20"/>
  <c r="Q34" i="20" s="1"/>
  <c r="I34" i="20"/>
  <c r="M34" i="20" s="1"/>
  <c r="N34" i="20" s="1"/>
  <c r="T33" i="20"/>
  <c r="U33" i="20" s="1"/>
  <c r="R33" i="20"/>
  <c r="S33" i="20" s="1"/>
  <c r="P33" i="20"/>
  <c r="Q33" i="20" s="1"/>
  <c r="M33" i="20"/>
  <c r="N33" i="20" s="1"/>
  <c r="I33" i="20"/>
  <c r="T32" i="20"/>
  <c r="U32" i="20" s="1"/>
  <c r="R32" i="20"/>
  <c r="S32" i="20" s="1"/>
  <c r="Q32" i="20"/>
  <c r="P32" i="20"/>
  <c r="I32" i="20"/>
  <c r="M32" i="20" s="1"/>
  <c r="N32" i="20" s="1"/>
  <c r="T31" i="20"/>
  <c r="U31" i="20" s="1"/>
  <c r="R31" i="20"/>
  <c r="S31" i="20" s="1"/>
  <c r="P31" i="20"/>
  <c r="Q31" i="20" s="1"/>
  <c r="I31" i="20"/>
  <c r="M31" i="20" s="1"/>
  <c r="N31" i="20" s="1"/>
  <c r="T30" i="20"/>
  <c r="U30" i="20" s="1"/>
  <c r="R30" i="20"/>
  <c r="S30" i="20" s="1"/>
  <c r="P30" i="20"/>
  <c r="Q30" i="20" s="1"/>
  <c r="I30" i="20"/>
  <c r="M30" i="20" s="1"/>
  <c r="N30" i="20" s="1"/>
  <c r="T29" i="20"/>
  <c r="U29" i="20" s="1"/>
  <c r="R29" i="20"/>
  <c r="S29" i="20" s="1"/>
  <c r="P29" i="20"/>
  <c r="Q29" i="20" s="1"/>
  <c r="I29" i="20"/>
  <c r="M29" i="20" s="1"/>
  <c r="N29" i="20" s="1"/>
  <c r="T28" i="20"/>
  <c r="U28" i="20" s="1"/>
  <c r="R28" i="20"/>
  <c r="S28" i="20" s="1"/>
  <c r="P28" i="20"/>
  <c r="Q28" i="20" s="1"/>
  <c r="I28" i="20"/>
  <c r="M28" i="20" s="1"/>
  <c r="N28" i="20" s="1"/>
  <c r="T27" i="20"/>
  <c r="U27" i="20" s="1"/>
  <c r="R27" i="20"/>
  <c r="S27" i="20" s="1"/>
  <c r="P27" i="20"/>
  <c r="Q27" i="20" s="1"/>
  <c r="I27" i="20"/>
  <c r="M27" i="20" s="1"/>
  <c r="N27" i="20" s="1"/>
  <c r="T26" i="20"/>
  <c r="U26" i="20" s="1"/>
  <c r="R26" i="20"/>
  <c r="S26" i="20" s="1"/>
  <c r="P26" i="20"/>
  <c r="Q26" i="20" s="1"/>
  <c r="I26" i="20"/>
  <c r="M26" i="20" s="1"/>
  <c r="N26" i="20" s="1"/>
  <c r="T25" i="20"/>
  <c r="U25" i="20" s="1"/>
  <c r="R25" i="20"/>
  <c r="S25" i="20" s="1"/>
  <c r="P25" i="20"/>
  <c r="Q25" i="20" s="1"/>
  <c r="M25" i="20"/>
  <c r="N25" i="20" s="1"/>
  <c r="I25" i="20"/>
  <c r="T24" i="20"/>
  <c r="U24" i="20" s="1"/>
  <c r="S24" i="20"/>
  <c r="R24" i="20"/>
  <c r="P24" i="20"/>
  <c r="Q24" i="20" s="1"/>
  <c r="I24" i="20"/>
  <c r="M24" i="20" s="1"/>
  <c r="N24" i="20" s="1"/>
  <c r="T23" i="20"/>
  <c r="U23" i="20" s="1"/>
  <c r="R23" i="20"/>
  <c r="S23" i="20" s="1"/>
  <c r="P23" i="20"/>
  <c r="Q23" i="20" s="1"/>
  <c r="M23" i="20"/>
  <c r="N23" i="20" s="1"/>
  <c r="I23" i="20"/>
  <c r="T22" i="20"/>
  <c r="U22" i="20" s="1"/>
  <c r="S22" i="20"/>
  <c r="R22" i="20"/>
  <c r="P22" i="20"/>
  <c r="Q22" i="20" s="1"/>
  <c r="I22" i="20"/>
  <c r="M22" i="20" s="1"/>
  <c r="N22" i="20" s="1"/>
  <c r="T21" i="20"/>
  <c r="U21" i="20" s="1"/>
  <c r="R21" i="20"/>
  <c r="S21" i="20" s="1"/>
  <c r="P21" i="20"/>
  <c r="Q21" i="20" s="1"/>
  <c r="M21" i="20"/>
  <c r="N21" i="20" s="1"/>
  <c r="I21" i="20"/>
  <c r="T20" i="20"/>
  <c r="U20" i="20" s="1"/>
  <c r="S20" i="20"/>
  <c r="R20" i="20"/>
  <c r="P20" i="20"/>
  <c r="Q20" i="20" s="1"/>
  <c r="I20" i="20"/>
  <c r="M20" i="20" s="1"/>
  <c r="N20" i="20" s="1"/>
  <c r="T19" i="20"/>
  <c r="U19" i="20" s="1"/>
  <c r="R19" i="20"/>
  <c r="S19" i="20" s="1"/>
  <c r="P19" i="20"/>
  <c r="Q19" i="20" s="1"/>
  <c r="M19" i="20"/>
  <c r="N19" i="20" s="1"/>
  <c r="I19" i="20"/>
  <c r="T18" i="20"/>
  <c r="U18" i="20" s="1"/>
  <c r="R18" i="20"/>
  <c r="S18" i="20" s="1"/>
  <c r="P18" i="20"/>
  <c r="Q18" i="20" s="1"/>
  <c r="I18" i="20"/>
  <c r="M18" i="20" s="1"/>
  <c r="N18" i="20" s="1"/>
  <c r="T17" i="20"/>
  <c r="U17" i="20" s="1"/>
  <c r="R17" i="20"/>
  <c r="S17" i="20" s="1"/>
  <c r="P17" i="20"/>
  <c r="Q17" i="20" s="1"/>
  <c r="I17" i="20"/>
  <c r="M17" i="20" s="1"/>
  <c r="N17" i="20" s="1"/>
  <c r="T16" i="20"/>
  <c r="U16" i="20" s="1"/>
  <c r="R16" i="20"/>
  <c r="S16" i="20" s="1"/>
  <c r="Q16" i="20"/>
  <c r="P16" i="20"/>
  <c r="I16" i="20"/>
  <c r="M16" i="20" s="1"/>
  <c r="N16" i="20" s="1"/>
  <c r="U15" i="20"/>
  <c r="T15" i="20"/>
  <c r="R15" i="20"/>
  <c r="S15" i="20" s="1"/>
  <c r="P15" i="20"/>
  <c r="Q15" i="20" s="1"/>
  <c r="M15" i="20"/>
  <c r="N15" i="20" s="1"/>
  <c r="I15" i="20"/>
  <c r="T14" i="20"/>
  <c r="U14" i="20" s="1"/>
  <c r="S14" i="20"/>
  <c r="R14" i="20"/>
  <c r="P14" i="20"/>
  <c r="Q14" i="20" s="1"/>
  <c r="I14" i="20"/>
  <c r="M14" i="20" s="1"/>
  <c r="N14" i="20" s="1"/>
  <c r="T13" i="20"/>
  <c r="U13" i="20" s="1"/>
  <c r="R13" i="20"/>
  <c r="S13" i="20" s="1"/>
  <c r="P13" i="20"/>
  <c r="Q13" i="20" s="1"/>
  <c r="I13" i="20"/>
  <c r="M13" i="20" s="1"/>
  <c r="N13" i="20" s="1"/>
  <c r="T12" i="20"/>
  <c r="U12" i="20" s="1"/>
  <c r="R12" i="20"/>
  <c r="S12" i="20" s="1"/>
  <c r="P12" i="20"/>
  <c r="Q12" i="20" s="1"/>
  <c r="I12" i="20"/>
  <c r="M12" i="20" s="1"/>
  <c r="N12" i="20" s="1"/>
  <c r="U11" i="20"/>
  <c r="T11" i="20"/>
  <c r="R11" i="20"/>
  <c r="S11" i="20" s="1"/>
  <c r="P11" i="20"/>
  <c r="Q11" i="20" s="1"/>
  <c r="M11" i="20"/>
  <c r="N11" i="20" s="1"/>
  <c r="I11" i="20"/>
  <c r="T10" i="20"/>
  <c r="U10" i="20" s="1"/>
  <c r="S10" i="20"/>
  <c r="R10" i="20"/>
  <c r="P10" i="20"/>
  <c r="Q10" i="20" s="1"/>
  <c r="I10" i="20"/>
  <c r="M10" i="20" s="1"/>
  <c r="N10" i="20" s="1"/>
  <c r="T9" i="20"/>
  <c r="U9" i="20" s="1"/>
  <c r="R9" i="20"/>
  <c r="S9" i="20" s="1"/>
  <c r="P9" i="20"/>
  <c r="Q9" i="20" s="1"/>
  <c r="I9" i="20"/>
  <c r="M9" i="20" s="1"/>
  <c r="N9" i="20" s="1"/>
  <c r="T8" i="20"/>
  <c r="U8" i="20" s="1"/>
  <c r="R8" i="20"/>
  <c r="S8" i="20" s="1"/>
  <c r="P8" i="20"/>
  <c r="Q8" i="20" s="1"/>
  <c r="I8" i="20"/>
  <c r="M8" i="20" s="1"/>
  <c r="N8" i="20" s="1"/>
  <c r="T7" i="20"/>
  <c r="U7" i="20" s="1"/>
  <c r="R7" i="20"/>
  <c r="P7" i="20"/>
  <c r="Q7" i="20" s="1"/>
  <c r="M7" i="20"/>
  <c r="I7" i="20"/>
  <c r="T206" i="19"/>
  <c r="U206" i="19" s="1"/>
  <c r="R206" i="19"/>
  <c r="S206" i="19" s="1"/>
  <c r="P206" i="19"/>
  <c r="Q206" i="19" s="1"/>
  <c r="M206" i="19"/>
  <c r="N206" i="19" s="1"/>
  <c r="T205" i="19"/>
  <c r="U205" i="19" s="1"/>
  <c r="R205" i="19"/>
  <c r="S205" i="19" s="1"/>
  <c r="P205" i="19"/>
  <c r="Q205" i="19" s="1"/>
  <c r="M205" i="19"/>
  <c r="N205" i="19" s="1"/>
  <c r="T204" i="19"/>
  <c r="U204" i="19" s="1"/>
  <c r="R204" i="19"/>
  <c r="S204" i="19" s="1"/>
  <c r="P204" i="19"/>
  <c r="Q204" i="19" s="1"/>
  <c r="M204" i="19"/>
  <c r="N204" i="19" s="1"/>
  <c r="T203" i="19"/>
  <c r="U203" i="19" s="1"/>
  <c r="R203" i="19"/>
  <c r="S203" i="19" s="1"/>
  <c r="P203" i="19"/>
  <c r="Q203" i="19" s="1"/>
  <c r="M203" i="19"/>
  <c r="N203" i="19" s="1"/>
  <c r="T202" i="19"/>
  <c r="U202" i="19" s="1"/>
  <c r="R202" i="19"/>
  <c r="S202" i="19" s="1"/>
  <c r="P202" i="19"/>
  <c r="Q202" i="19" s="1"/>
  <c r="M202" i="19"/>
  <c r="N202" i="19" s="1"/>
  <c r="T201" i="19"/>
  <c r="U201" i="19" s="1"/>
  <c r="R201" i="19"/>
  <c r="S201" i="19" s="1"/>
  <c r="P201" i="19"/>
  <c r="Q201" i="19" s="1"/>
  <c r="M201" i="19"/>
  <c r="N201" i="19" s="1"/>
  <c r="U200" i="19"/>
  <c r="T200" i="19"/>
  <c r="R200" i="19"/>
  <c r="S200" i="19" s="1"/>
  <c r="P200" i="19"/>
  <c r="Q200" i="19" s="1"/>
  <c r="M200" i="19"/>
  <c r="N200" i="19" s="1"/>
  <c r="T199" i="19"/>
  <c r="U199" i="19" s="1"/>
  <c r="R199" i="19"/>
  <c r="S199" i="19" s="1"/>
  <c r="P199" i="19"/>
  <c r="Q199" i="19" s="1"/>
  <c r="M199" i="19"/>
  <c r="N199" i="19" s="1"/>
  <c r="T198" i="19"/>
  <c r="U198" i="19" s="1"/>
  <c r="R198" i="19"/>
  <c r="S198" i="19" s="1"/>
  <c r="P198" i="19"/>
  <c r="Q198" i="19" s="1"/>
  <c r="M198" i="19"/>
  <c r="N198" i="19" s="1"/>
  <c r="T197" i="19"/>
  <c r="U197" i="19" s="1"/>
  <c r="R197" i="19"/>
  <c r="S197" i="19" s="1"/>
  <c r="P197" i="19"/>
  <c r="Q197" i="19" s="1"/>
  <c r="M197" i="19"/>
  <c r="N197" i="19" s="1"/>
  <c r="T196" i="19"/>
  <c r="U196" i="19" s="1"/>
  <c r="R196" i="19"/>
  <c r="S196" i="19" s="1"/>
  <c r="P196" i="19"/>
  <c r="Q196" i="19" s="1"/>
  <c r="M196" i="19"/>
  <c r="N196" i="19" s="1"/>
  <c r="T195" i="19"/>
  <c r="U195" i="19" s="1"/>
  <c r="R195" i="19"/>
  <c r="S195" i="19" s="1"/>
  <c r="P195" i="19"/>
  <c r="Q195" i="19" s="1"/>
  <c r="M195" i="19"/>
  <c r="N195" i="19" s="1"/>
  <c r="T194" i="19"/>
  <c r="U194" i="19" s="1"/>
  <c r="R194" i="19"/>
  <c r="S194" i="19" s="1"/>
  <c r="P194" i="19"/>
  <c r="Q194" i="19" s="1"/>
  <c r="M194" i="19"/>
  <c r="N194" i="19" s="1"/>
  <c r="T193" i="19"/>
  <c r="U193" i="19" s="1"/>
  <c r="R193" i="19"/>
  <c r="S193" i="19" s="1"/>
  <c r="P193" i="19"/>
  <c r="Q193" i="19" s="1"/>
  <c r="M193" i="19"/>
  <c r="N193" i="19" s="1"/>
  <c r="T192" i="19"/>
  <c r="U192" i="19" s="1"/>
  <c r="R192" i="19"/>
  <c r="S192" i="19" s="1"/>
  <c r="P192" i="19"/>
  <c r="Q192" i="19" s="1"/>
  <c r="M192" i="19"/>
  <c r="N192" i="19" s="1"/>
  <c r="T191" i="19"/>
  <c r="U191" i="19" s="1"/>
  <c r="R191" i="19"/>
  <c r="S191" i="19" s="1"/>
  <c r="P191" i="19"/>
  <c r="Q191" i="19" s="1"/>
  <c r="M191" i="19"/>
  <c r="N191" i="19" s="1"/>
  <c r="T190" i="19"/>
  <c r="U190" i="19" s="1"/>
  <c r="R190" i="19"/>
  <c r="S190" i="19" s="1"/>
  <c r="P190" i="19"/>
  <c r="Q190" i="19" s="1"/>
  <c r="M190" i="19"/>
  <c r="N190" i="19" s="1"/>
  <c r="T189" i="19"/>
  <c r="U189" i="19" s="1"/>
  <c r="R189" i="19"/>
  <c r="S189" i="19" s="1"/>
  <c r="P189" i="19"/>
  <c r="Q189" i="19" s="1"/>
  <c r="M189" i="19"/>
  <c r="N189" i="19" s="1"/>
  <c r="T188" i="19"/>
  <c r="U188" i="19" s="1"/>
  <c r="R188" i="19"/>
  <c r="S188" i="19" s="1"/>
  <c r="P188" i="19"/>
  <c r="Q188" i="19" s="1"/>
  <c r="M188" i="19"/>
  <c r="N188" i="19" s="1"/>
  <c r="T187" i="19"/>
  <c r="U187" i="19" s="1"/>
  <c r="R187" i="19"/>
  <c r="S187" i="19" s="1"/>
  <c r="P187" i="19"/>
  <c r="Q187" i="19" s="1"/>
  <c r="M187" i="19"/>
  <c r="N187" i="19" s="1"/>
  <c r="T186" i="19"/>
  <c r="U186" i="19" s="1"/>
  <c r="R186" i="19"/>
  <c r="S186" i="19" s="1"/>
  <c r="P186" i="19"/>
  <c r="Q186" i="19" s="1"/>
  <c r="M186" i="19"/>
  <c r="N186" i="19" s="1"/>
  <c r="T185" i="19"/>
  <c r="U185" i="19" s="1"/>
  <c r="R185" i="19"/>
  <c r="S185" i="19" s="1"/>
  <c r="P185" i="19"/>
  <c r="Q185" i="19" s="1"/>
  <c r="M185" i="19"/>
  <c r="N185" i="19" s="1"/>
  <c r="T184" i="19"/>
  <c r="U184" i="19" s="1"/>
  <c r="R184" i="19"/>
  <c r="S184" i="19" s="1"/>
  <c r="P184" i="19"/>
  <c r="Q184" i="19" s="1"/>
  <c r="M184" i="19"/>
  <c r="N184" i="19" s="1"/>
  <c r="T183" i="19"/>
  <c r="U183" i="19" s="1"/>
  <c r="R183" i="19"/>
  <c r="S183" i="19" s="1"/>
  <c r="P183" i="19"/>
  <c r="Q183" i="19" s="1"/>
  <c r="M183" i="19"/>
  <c r="N183" i="19" s="1"/>
  <c r="T182" i="19"/>
  <c r="U182" i="19" s="1"/>
  <c r="R182" i="19"/>
  <c r="S182" i="19" s="1"/>
  <c r="P182" i="19"/>
  <c r="Q182" i="19" s="1"/>
  <c r="M182" i="19"/>
  <c r="N182" i="19" s="1"/>
  <c r="T181" i="19"/>
  <c r="U181" i="19" s="1"/>
  <c r="R181" i="19"/>
  <c r="S181" i="19" s="1"/>
  <c r="P181" i="19"/>
  <c r="Q181" i="19" s="1"/>
  <c r="M181" i="19"/>
  <c r="N181" i="19" s="1"/>
  <c r="T180" i="19"/>
  <c r="U180" i="19" s="1"/>
  <c r="R180" i="19"/>
  <c r="S180" i="19" s="1"/>
  <c r="P180" i="19"/>
  <c r="Q180" i="19" s="1"/>
  <c r="M180" i="19"/>
  <c r="N180" i="19" s="1"/>
  <c r="T179" i="19"/>
  <c r="U179" i="19" s="1"/>
  <c r="R179" i="19"/>
  <c r="S179" i="19" s="1"/>
  <c r="P179" i="19"/>
  <c r="Q179" i="19" s="1"/>
  <c r="M179" i="19"/>
  <c r="N179" i="19" s="1"/>
  <c r="T178" i="19"/>
  <c r="U178" i="19" s="1"/>
  <c r="R178" i="19"/>
  <c r="S178" i="19" s="1"/>
  <c r="Q178" i="19"/>
  <c r="P178" i="19"/>
  <c r="M178" i="19"/>
  <c r="N178" i="19" s="1"/>
  <c r="T177" i="19"/>
  <c r="U177" i="19" s="1"/>
  <c r="R177" i="19"/>
  <c r="S177" i="19" s="1"/>
  <c r="P177" i="19"/>
  <c r="Q177" i="19" s="1"/>
  <c r="M177" i="19"/>
  <c r="N177" i="19" s="1"/>
  <c r="T176" i="19"/>
  <c r="U176" i="19" s="1"/>
  <c r="R176" i="19"/>
  <c r="S176" i="19" s="1"/>
  <c r="P176" i="19"/>
  <c r="Q176" i="19" s="1"/>
  <c r="M176" i="19"/>
  <c r="N176" i="19" s="1"/>
  <c r="T175" i="19"/>
  <c r="U175" i="19" s="1"/>
  <c r="R175" i="19"/>
  <c r="S175" i="19" s="1"/>
  <c r="P175" i="19"/>
  <c r="Q175" i="19" s="1"/>
  <c r="M175" i="19"/>
  <c r="N175" i="19" s="1"/>
  <c r="T174" i="19"/>
  <c r="U174" i="19" s="1"/>
  <c r="S174" i="19"/>
  <c r="R174" i="19"/>
  <c r="P174" i="19"/>
  <c r="Q174" i="19" s="1"/>
  <c r="M174" i="19"/>
  <c r="N174" i="19" s="1"/>
  <c r="T173" i="19"/>
  <c r="U173" i="19" s="1"/>
  <c r="R173" i="19"/>
  <c r="S173" i="19" s="1"/>
  <c r="P173" i="19"/>
  <c r="Q173" i="19" s="1"/>
  <c r="M173" i="19"/>
  <c r="N173" i="19" s="1"/>
  <c r="T172" i="19"/>
  <c r="U172" i="19" s="1"/>
  <c r="R172" i="19"/>
  <c r="S172" i="19" s="1"/>
  <c r="P172" i="19"/>
  <c r="Q172" i="19" s="1"/>
  <c r="M172" i="19"/>
  <c r="N172" i="19" s="1"/>
  <c r="T171" i="19"/>
  <c r="U171" i="19" s="1"/>
  <c r="R171" i="19"/>
  <c r="S171" i="19" s="1"/>
  <c r="P171" i="19"/>
  <c r="Q171" i="19" s="1"/>
  <c r="M171" i="19"/>
  <c r="N171" i="19" s="1"/>
  <c r="U170" i="19"/>
  <c r="T170" i="19"/>
  <c r="R170" i="19"/>
  <c r="S170" i="19" s="1"/>
  <c r="Q170" i="19"/>
  <c r="P170" i="19"/>
  <c r="M170" i="19"/>
  <c r="N170" i="19" s="1"/>
  <c r="T169" i="19"/>
  <c r="U169" i="19" s="1"/>
  <c r="R169" i="19"/>
  <c r="S169" i="19" s="1"/>
  <c r="P169" i="19"/>
  <c r="Q169" i="19" s="1"/>
  <c r="M169" i="19"/>
  <c r="N169" i="19" s="1"/>
  <c r="T168" i="19"/>
  <c r="U168" i="19" s="1"/>
  <c r="R168" i="19"/>
  <c r="S168" i="19" s="1"/>
  <c r="P168" i="19"/>
  <c r="Q168" i="19" s="1"/>
  <c r="M168" i="19"/>
  <c r="N168" i="19" s="1"/>
  <c r="T167" i="19"/>
  <c r="U167" i="19" s="1"/>
  <c r="R167" i="19"/>
  <c r="S167" i="19" s="1"/>
  <c r="P167" i="19"/>
  <c r="Q167" i="19" s="1"/>
  <c r="M167" i="19"/>
  <c r="N167" i="19" s="1"/>
  <c r="T166" i="19"/>
  <c r="U166" i="19" s="1"/>
  <c r="R166" i="19"/>
  <c r="S166" i="19" s="1"/>
  <c r="P166" i="19"/>
  <c r="Q166" i="19" s="1"/>
  <c r="M166" i="19"/>
  <c r="N166" i="19" s="1"/>
  <c r="T165" i="19"/>
  <c r="U165" i="19" s="1"/>
  <c r="R165" i="19"/>
  <c r="S165" i="19" s="1"/>
  <c r="P165" i="19"/>
  <c r="Q165" i="19" s="1"/>
  <c r="M165" i="19"/>
  <c r="N165" i="19" s="1"/>
  <c r="T164" i="19"/>
  <c r="U164" i="19" s="1"/>
  <c r="S164" i="19"/>
  <c r="R164" i="19"/>
  <c r="P164" i="19"/>
  <c r="Q164" i="19" s="1"/>
  <c r="M164" i="19"/>
  <c r="N164" i="19" s="1"/>
  <c r="T163" i="19"/>
  <c r="U163" i="19" s="1"/>
  <c r="R163" i="19"/>
  <c r="S163" i="19" s="1"/>
  <c r="P163" i="19"/>
  <c r="Q163" i="19" s="1"/>
  <c r="M163" i="19"/>
  <c r="N163" i="19" s="1"/>
  <c r="T162" i="19"/>
  <c r="U162" i="19" s="1"/>
  <c r="R162" i="19"/>
  <c r="S162" i="19" s="1"/>
  <c r="P162" i="19"/>
  <c r="Q162" i="19" s="1"/>
  <c r="M162" i="19"/>
  <c r="N162" i="19" s="1"/>
  <c r="T161" i="19"/>
  <c r="U161" i="19" s="1"/>
  <c r="R161" i="19"/>
  <c r="S161" i="19" s="1"/>
  <c r="P161" i="19"/>
  <c r="Q161" i="19" s="1"/>
  <c r="M161" i="19"/>
  <c r="N161" i="19" s="1"/>
  <c r="U160" i="19"/>
  <c r="T160" i="19"/>
  <c r="R160" i="19"/>
  <c r="S160" i="19" s="1"/>
  <c r="P160" i="19"/>
  <c r="Q160" i="19" s="1"/>
  <c r="M160" i="19"/>
  <c r="N160" i="19" s="1"/>
  <c r="T159" i="19"/>
  <c r="U159" i="19" s="1"/>
  <c r="R159" i="19"/>
  <c r="S159" i="19" s="1"/>
  <c r="P159" i="19"/>
  <c r="Q159" i="19" s="1"/>
  <c r="M159" i="19"/>
  <c r="N159" i="19" s="1"/>
  <c r="T158" i="19"/>
  <c r="U158" i="19" s="1"/>
  <c r="R158" i="19"/>
  <c r="S158" i="19" s="1"/>
  <c r="P158" i="19"/>
  <c r="Q158" i="19" s="1"/>
  <c r="M158" i="19"/>
  <c r="N158" i="19" s="1"/>
  <c r="T157" i="19"/>
  <c r="U157" i="19" s="1"/>
  <c r="R157" i="19"/>
  <c r="S157" i="19" s="1"/>
  <c r="P157" i="19"/>
  <c r="Q157" i="19" s="1"/>
  <c r="M157" i="19"/>
  <c r="N157" i="19" s="1"/>
  <c r="T156" i="19"/>
  <c r="U156" i="19" s="1"/>
  <c r="R156" i="19"/>
  <c r="S156" i="19" s="1"/>
  <c r="P156" i="19"/>
  <c r="Q156" i="19" s="1"/>
  <c r="M156" i="19"/>
  <c r="N156" i="19" s="1"/>
  <c r="T155" i="19"/>
  <c r="U155" i="19" s="1"/>
  <c r="R155" i="19"/>
  <c r="S155" i="19" s="1"/>
  <c r="P155" i="19"/>
  <c r="Q155" i="19" s="1"/>
  <c r="M155" i="19"/>
  <c r="N155" i="19" s="1"/>
  <c r="T154" i="19"/>
  <c r="U154" i="19" s="1"/>
  <c r="R154" i="19"/>
  <c r="S154" i="19" s="1"/>
  <c r="P154" i="19"/>
  <c r="Q154" i="19" s="1"/>
  <c r="M154" i="19"/>
  <c r="N154" i="19" s="1"/>
  <c r="T153" i="19"/>
  <c r="U153" i="19" s="1"/>
  <c r="R153" i="19"/>
  <c r="S153" i="19" s="1"/>
  <c r="P153" i="19"/>
  <c r="Q153" i="19" s="1"/>
  <c r="M153" i="19"/>
  <c r="N153" i="19" s="1"/>
  <c r="T152" i="19"/>
  <c r="U152" i="19" s="1"/>
  <c r="R152" i="19"/>
  <c r="S152" i="19" s="1"/>
  <c r="P152" i="19"/>
  <c r="Q152" i="19" s="1"/>
  <c r="M152" i="19"/>
  <c r="N152" i="19" s="1"/>
  <c r="T151" i="19"/>
  <c r="U151" i="19" s="1"/>
  <c r="R151" i="19"/>
  <c r="S151" i="19" s="1"/>
  <c r="P151" i="19"/>
  <c r="Q151" i="19" s="1"/>
  <c r="M151" i="19"/>
  <c r="N151" i="19" s="1"/>
  <c r="T150" i="19"/>
  <c r="U150" i="19" s="1"/>
  <c r="R150" i="19"/>
  <c r="S150" i="19" s="1"/>
  <c r="P150" i="19"/>
  <c r="Q150" i="19" s="1"/>
  <c r="M150" i="19"/>
  <c r="N150" i="19" s="1"/>
  <c r="T149" i="19"/>
  <c r="U149" i="19" s="1"/>
  <c r="R149" i="19"/>
  <c r="S149" i="19" s="1"/>
  <c r="P149" i="19"/>
  <c r="Q149" i="19" s="1"/>
  <c r="M149" i="19"/>
  <c r="N149" i="19" s="1"/>
  <c r="T148" i="19"/>
  <c r="U148" i="19" s="1"/>
  <c r="R148" i="19"/>
  <c r="S148" i="19" s="1"/>
  <c r="P148" i="19"/>
  <c r="Q148" i="19" s="1"/>
  <c r="M148" i="19"/>
  <c r="N148" i="19" s="1"/>
  <c r="T147" i="19"/>
  <c r="U147" i="19" s="1"/>
  <c r="R147" i="19"/>
  <c r="S147" i="19" s="1"/>
  <c r="P147" i="19"/>
  <c r="Q147" i="19" s="1"/>
  <c r="M147" i="19"/>
  <c r="N147" i="19" s="1"/>
  <c r="T146" i="19"/>
  <c r="U146" i="19" s="1"/>
  <c r="R146" i="19"/>
  <c r="S146" i="19" s="1"/>
  <c r="P146" i="19"/>
  <c r="Q146" i="19" s="1"/>
  <c r="M146" i="19"/>
  <c r="N146" i="19" s="1"/>
  <c r="T145" i="19"/>
  <c r="U145" i="19" s="1"/>
  <c r="R145" i="19"/>
  <c r="S145" i="19" s="1"/>
  <c r="P145" i="19"/>
  <c r="Q145" i="19" s="1"/>
  <c r="M145" i="19"/>
  <c r="N145" i="19" s="1"/>
  <c r="T144" i="19"/>
  <c r="U144" i="19" s="1"/>
  <c r="R144" i="19"/>
  <c r="S144" i="19" s="1"/>
  <c r="Q144" i="19"/>
  <c r="P144" i="19"/>
  <c r="M144" i="19"/>
  <c r="N144" i="19" s="1"/>
  <c r="T143" i="19"/>
  <c r="U143" i="19" s="1"/>
  <c r="R143" i="19"/>
  <c r="S143" i="19" s="1"/>
  <c r="P143" i="19"/>
  <c r="Q143" i="19" s="1"/>
  <c r="M143" i="19"/>
  <c r="N143" i="19" s="1"/>
  <c r="T142" i="19"/>
  <c r="U142" i="19" s="1"/>
  <c r="R142" i="19"/>
  <c r="S142" i="19" s="1"/>
  <c r="P142" i="19"/>
  <c r="Q142" i="19" s="1"/>
  <c r="M142" i="19"/>
  <c r="N142" i="19" s="1"/>
  <c r="T141" i="19"/>
  <c r="U141" i="19" s="1"/>
  <c r="R141" i="19"/>
  <c r="S141" i="19" s="1"/>
  <c r="P141" i="19"/>
  <c r="Q141" i="19" s="1"/>
  <c r="M141" i="19"/>
  <c r="N141" i="19" s="1"/>
  <c r="T140" i="19"/>
  <c r="U140" i="19" s="1"/>
  <c r="R140" i="19"/>
  <c r="S140" i="19" s="1"/>
  <c r="P140" i="19"/>
  <c r="Q140" i="19" s="1"/>
  <c r="M140" i="19"/>
  <c r="N140" i="19" s="1"/>
  <c r="T139" i="19"/>
  <c r="U139" i="19" s="1"/>
  <c r="R139" i="19"/>
  <c r="S139" i="19" s="1"/>
  <c r="P139" i="19"/>
  <c r="Q139" i="19" s="1"/>
  <c r="M139" i="19"/>
  <c r="N139" i="19" s="1"/>
  <c r="T138" i="19"/>
  <c r="U138" i="19" s="1"/>
  <c r="R138" i="19"/>
  <c r="S138" i="19" s="1"/>
  <c r="P138" i="19"/>
  <c r="Q138" i="19" s="1"/>
  <c r="M138" i="19"/>
  <c r="N138" i="19" s="1"/>
  <c r="T137" i="19"/>
  <c r="U137" i="19" s="1"/>
  <c r="R137" i="19"/>
  <c r="S137" i="19" s="1"/>
  <c r="P137" i="19"/>
  <c r="Q137" i="19" s="1"/>
  <c r="M137" i="19"/>
  <c r="N137" i="19" s="1"/>
  <c r="T136" i="19"/>
  <c r="U136" i="19" s="1"/>
  <c r="R136" i="19"/>
  <c r="S136" i="19" s="1"/>
  <c r="P136" i="19"/>
  <c r="Q136" i="19" s="1"/>
  <c r="M136" i="19"/>
  <c r="N136" i="19" s="1"/>
  <c r="T135" i="19"/>
  <c r="U135" i="19" s="1"/>
  <c r="R135" i="19"/>
  <c r="S135" i="19" s="1"/>
  <c r="P135" i="19"/>
  <c r="Q135" i="19" s="1"/>
  <c r="M135" i="19"/>
  <c r="N135" i="19" s="1"/>
  <c r="T134" i="19"/>
  <c r="U134" i="19" s="1"/>
  <c r="R134" i="19"/>
  <c r="S134" i="19" s="1"/>
  <c r="P134" i="19"/>
  <c r="Q134" i="19" s="1"/>
  <c r="M134" i="19"/>
  <c r="N134" i="19" s="1"/>
  <c r="T133" i="19"/>
  <c r="U133" i="19" s="1"/>
  <c r="R133" i="19"/>
  <c r="S133" i="19" s="1"/>
  <c r="P133" i="19"/>
  <c r="Q133" i="19" s="1"/>
  <c r="M133" i="19"/>
  <c r="N133" i="19" s="1"/>
  <c r="T132" i="19"/>
  <c r="U132" i="19" s="1"/>
  <c r="R132" i="19"/>
  <c r="S132" i="19" s="1"/>
  <c r="P132" i="19"/>
  <c r="Q132" i="19" s="1"/>
  <c r="M132" i="19"/>
  <c r="N132" i="19" s="1"/>
  <c r="T131" i="19"/>
  <c r="U131" i="19" s="1"/>
  <c r="R131" i="19"/>
  <c r="S131" i="19" s="1"/>
  <c r="P131" i="19"/>
  <c r="Q131" i="19" s="1"/>
  <c r="M131" i="19"/>
  <c r="N131" i="19" s="1"/>
  <c r="T130" i="19"/>
  <c r="U130" i="19" s="1"/>
  <c r="R130" i="19"/>
  <c r="S130" i="19" s="1"/>
  <c r="P130" i="19"/>
  <c r="Q130" i="19" s="1"/>
  <c r="M130" i="19"/>
  <c r="N130" i="19" s="1"/>
  <c r="T129" i="19"/>
  <c r="U129" i="19" s="1"/>
  <c r="R129" i="19"/>
  <c r="S129" i="19" s="1"/>
  <c r="Q129" i="19"/>
  <c r="P129" i="19"/>
  <c r="M129" i="19"/>
  <c r="N129" i="19" s="1"/>
  <c r="T128" i="19"/>
  <c r="U128" i="19" s="1"/>
  <c r="R128" i="19"/>
  <c r="S128" i="19" s="1"/>
  <c r="P128" i="19"/>
  <c r="Q128" i="19" s="1"/>
  <c r="M128" i="19"/>
  <c r="N128" i="19" s="1"/>
  <c r="T127" i="19"/>
  <c r="U127" i="19" s="1"/>
  <c r="S127" i="19"/>
  <c r="R127" i="19"/>
  <c r="P127" i="19"/>
  <c r="Q127" i="19" s="1"/>
  <c r="M127" i="19"/>
  <c r="N127" i="19" s="1"/>
  <c r="T126" i="19"/>
  <c r="U126" i="19" s="1"/>
  <c r="R126" i="19"/>
  <c r="S126" i="19" s="1"/>
  <c r="P126" i="19"/>
  <c r="Q126" i="19" s="1"/>
  <c r="M126" i="19"/>
  <c r="N126" i="19" s="1"/>
  <c r="U125" i="19"/>
  <c r="T125" i="19"/>
  <c r="R125" i="19"/>
  <c r="S125" i="19" s="1"/>
  <c r="P125" i="19"/>
  <c r="Q125" i="19" s="1"/>
  <c r="M125" i="19"/>
  <c r="N125" i="19" s="1"/>
  <c r="T124" i="19"/>
  <c r="U124" i="19" s="1"/>
  <c r="R124" i="19"/>
  <c r="S124" i="19" s="1"/>
  <c r="P124" i="19"/>
  <c r="Q124" i="19" s="1"/>
  <c r="M124" i="19"/>
  <c r="N124" i="19" s="1"/>
  <c r="T123" i="19"/>
  <c r="U123" i="19" s="1"/>
  <c r="R123" i="19"/>
  <c r="S123" i="19" s="1"/>
  <c r="P123" i="19"/>
  <c r="Q123" i="19" s="1"/>
  <c r="M123" i="19"/>
  <c r="N123" i="19" s="1"/>
  <c r="T122" i="19"/>
  <c r="U122" i="19" s="1"/>
  <c r="R122" i="19"/>
  <c r="S122" i="19" s="1"/>
  <c r="P122" i="19"/>
  <c r="Q122" i="19" s="1"/>
  <c r="M122" i="19"/>
  <c r="N122" i="19" s="1"/>
  <c r="T121" i="19"/>
  <c r="U121" i="19" s="1"/>
  <c r="R121" i="19"/>
  <c r="S121" i="19" s="1"/>
  <c r="P121" i="19"/>
  <c r="Q121" i="19" s="1"/>
  <c r="M121" i="19"/>
  <c r="N121" i="19" s="1"/>
  <c r="T120" i="19"/>
  <c r="U120" i="19" s="1"/>
  <c r="R120" i="19"/>
  <c r="S120" i="19" s="1"/>
  <c r="P120" i="19"/>
  <c r="Q120" i="19" s="1"/>
  <c r="M120" i="19"/>
  <c r="N120" i="19" s="1"/>
  <c r="T119" i="19"/>
  <c r="U119" i="19" s="1"/>
  <c r="R119" i="19"/>
  <c r="S119" i="19" s="1"/>
  <c r="P119" i="19"/>
  <c r="Q119" i="19" s="1"/>
  <c r="M119" i="19"/>
  <c r="N119" i="19" s="1"/>
  <c r="T118" i="19"/>
  <c r="U118" i="19" s="1"/>
  <c r="R118" i="19"/>
  <c r="S118" i="19" s="1"/>
  <c r="P118" i="19"/>
  <c r="Q118" i="19" s="1"/>
  <c r="M118" i="19"/>
  <c r="N118" i="19" s="1"/>
  <c r="T117" i="19"/>
  <c r="U117" i="19" s="1"/>
  <c r="R117" i="19"/>
  <c r="S117" i="19" s="1"/>
  <c r="P117" i="19"/>
  <c r="Q117" i="19" s="1"/>
  <c r="M117" i="19"/>
  <c r="N117" i="19" s="1"/>
  <c r="T116" i="19"/>
  <c r="U116" i="19" s="1"/>
  <c r="R116" i="19"/>
  <c r="S116" i="19" s="1"/>
  <c r="P116" i="19"/>
  <c r="Q116" i="19" s="1"/>
  <c r="M116" i="19"/>
  <c r="N116" i="19" s="1"/>
  <c r="T115" i="19"/>
  <c r="U115" i="19" s="1"/>
  <c r="R115" i="19"/>
  <c r="S115" i="19" s="1"/>
  <c r="P115" i="19"/>
  <c r="Q115" i="19" s="1"/>
  <c r="N115" i="19"/>
  <c r="M115" i="19"/>
  <c r="T114" i="19"/>
  <c r="U114" i="19" s="1"/>
  <c r="R114" i="19"/>
  <c r="S114" i="19" s="1"/>
  <c r="P114" i="19"/>
  <c r="Q114" i="19" s="1"/>
  <c r="M114" i="19"/>
  <c r="N114" i="19" s="1"/>
  <c r="T113" i="19"/>
  <c r="U113" i="19" s="1"/>
  <c r="R113" i="19"/>
  <c r="S113" i="19" s="1"/>
  <c r="P113" i="19"/>
  <c r="Q113" i="19" s="1"/>
  <c r="M113" i="19"/>
  <c r="N113" i="19" s="1"/>
  <c r="T112" i="19"/>
  <c r="U112" i="19" s="1"/>
  <c r="R112" i="19"/>
  <c r="S112" i="19" s="1"/>
  <c r="P112" i="19"/>
  <c r="Q112" i="19" s="1"/>
  <c r="M112" i="19"/>
  <c r="N112" i="19" s="1"/>
  <c r="T111" i="19"/>
  <c r="U111" i="19" s="1"/>
  <c r="R111" i="19"/>
  <c r="S111" i="19" s="1"/>
  <c r="P111" i="19"/>
  <c r="Q111" i="19" s="1"/>
  <c r="M111" i="19"/>
  <c r="N111" i="19" s="1"/>
  <c r="T110" i="19"/>
  <c r="U110" i="19" s="1"/>
  <c r="R110" i="19"/>
  <c r="S110" i="19" s="1"/>
  <c r="P110" i="19"/>
  <c r="Q110" i="19" s="1"/>
  <c r="M110" i="19"/>
  <c r="N110" i="19" s="1"/>
  <c r="T109" i="19"/>
  <c r="U109" i="19" s="1"/>
  <c r="R109" i="19"/>
  <c r="S109" i="19" s="1"/>
  <c r="P109" i="19"/>
  <c r="Q109" i="19" s="1"/>
  <c r="M109" i="19"/>
  <c r="N109" i="19" s="1"/>
  <c r="T108" i="19"/>
  <c r="U108" i="19" s="1"/>
  <c r="R108" i="19"/>
  <c r="S108" i="19" s="1"/>
  <c r="P108" i="19"/>
  <c r="Q108" i="19" s="1"/>
  <c r="M108" i="19"/>
  <c r="N108" i="19" s="1"/>
  <c r="T107" i="19"/>
  <c r="U107" i="19" s="1"/>
  <c r="R107" i="19"/>
  <c r="S107" i="19" s="1"/>
  <c r="P107" i="19"/>
  <c r="Q107" i="19" s="1"/>
  <c r="M107" i="19"/>
  <c r="N107" i="19" s="1"/>
  <c r="T106" i="19"/>
  <c r="U106" i="19" s="1"/>
  <c r="R106" i="19"/>
  <c r="S106" i="19" s="1"/>
  <c r="P106" i="19"/>
  <c r="Q106" i="19" s="1"/>
  <c r="M106" i="19"/>
  <c r="N106" i="19" s="1"/>
  <c r="T105" i="19"/>
  <c r="U105" i="19" s="1"/>
  <c r="R105" i="19"/>
  <c r="S105" i="19" s="1"/>
  <c r="P105" i="19"/>
  <c r="Q105" i="19" s="1"/>
  <c r="M105" i="19"/>
  <c r="N105" i="19" s="1"/>
  <c r="T104" i="19"/>
  <c r="U104" i="19" s="1"/>
  <c r="R104" i="19"/>
  <c r="S104" i="19" s="1"/>
  <c r="P104" i="19"/>
  <c r="Q104" i="19" s="1"/>
  <c r="M104" i="19"/>
  <c r="N104" i="19" s="1"/>
  <c r="T103" i="19"/>
  <c r="U103" i="19" s="1"/>
  <c r="R103" i="19"/>
  <c r="S103" i="19" s="1"/>
  <c r="P103" i="19"/>
  <c r="Q103" i="19" s="1"/>
  <c r="M103" i="19"/>
  <c r="N103" i="19" s="1"/>
  <c r="T102" i="19"/>
  <c r="U102" i="19" s="1"/>
  <c r="R102" i="19"/>
  <c r="S102" i="19" s="1"/>
  <c r="P102" i="19"/>
  <c r="Q102" i="19" s="1"/>
  <c r="M102" i="19"/>
  <c r="N102" i="19" s="1"/>
  <c r="T101" i="19"/>
  <c r="U101" i="19" s="1"/>
  <c r="R101" i="19"/>
  <c r="S101" i="19" s="1"/>
  <c r="Q101" i="19"/>
  <c r="P101" i="19"/>
  <c r="M101" i="19"/>
  <c r="N101" i="19" s="1"/>
  <c r="T100" i="19"/>
  <c r="U100" i="19" s="1"/>
  <c r="R100" i="19"/>
  <c r="S100" i="19" s="1"/>
  <c r="P100" i="19"/>
  <c r="Q100" i="19" s="1"/>
  <c r="M100" i="19"/>
  <c r="N100" i="19" s="1"/>
  <c r="T99" i="19"/>
  <c r="U99" i="19" s="1"/>
  <c r="R99" i="19"/>
  <c r="S99" i="19" s="1"/>
  <c r="P99" i="19"/>
  <c r="Q99" i="19" s="1"/>
  <c r="M99" i="19"/>
  <c r="N99" i="19" s="1"/>
  <c r="T98" i="19"/>
  <c r="U98" i="19" s="1"/>
  <c r="R98" i="19"/>
  <c r="S98" i="19" s="1"/>
  <c r="P98" i="19"/>
  <c r="Q98" i="19" s="1"/>
  <c r="M98" i="19"/>
  <c r="N98" i="19" s="1"/>
  <c r="T97" i="19"/>
  <c r="U97" i="19" s="1"/>
  <c r="R97" i="19"/>
  <c r="S97" i="19" s="1"/>
  <c r="P97" i="19"/>
  <c r="Q97" i="19" s="1"/>
  <c r="M97" i="19"/>
  <c r="N97" i="19" s="1"/>
  <c r="T96" i="19"/>
  <c r="U96" i="19" s="1"/>
  <c r="R96" i="19"/>
  <c r="S96" i="19" s="1"/>
  <c r="P96" i="19"/>
  <c r="Q96" i="19" s="1"/>
  <c r="M96" i="19"/>
  <c r="N96" i="19" s="1"/>
  <c r="T95" i="19"/>
  <c r="U95" i="19" s="1"/>
  <c r="R95" i="19"/>
  <c r="S95" i="19" s="1"/>
  <c r="P95" i="19"/>
  <c r="Q95" i="19" s="1"/>
  <c r="M95" i="19"/>
  <c r="N95" i="19" s="1"/>
  <c r="U94" i="19"/>
  <c r="T94" i="19"/>
  <c r="R94" i="19"/>
  <c r="S94" i="19" s="1"/>
  <c r="P94" i="19"/>
  <c r="Q94" i="19" s="1"/>
  <c r="M94" i="19"/>
  <c r="N94" i="19" s="1"/>
  <c r="T93" i="19"/>
  <c r="U93" i="19" s="1"/>
  <c r="R93" i="19"/>
  <c r="S93" i="19" s="1"/>
  <c r="P93" i="19"/>
  <c r="Q93" i="19" s="1"/>
  <c r="M93" i="19"/>
  <c r="N93" i="19" s="1"/>
  <c r="T92" i="19"/>
  <c r="U92" i="19" s="1"/>
  <c r="R92" i="19"/>
  <c r="S92" i="19" s="1"/>
  <c r="P92" i="19"/>
  <c r="Q92" i="19" s="1"/>
  <c r="M92" i="19"/>
  <c r="N92" i="19" s="1"/>
  <c r="T91" i="19"/>
  <c r="U91" i="19" s="1"/>
  <c r="R91" i="19"/>
  <c r="S91" i="19" s="1"/>
  <c r="P91" i="19"/>
  <c r="Q91" i="19" s="1"/>
  <c r="M91" i="19"/>
  <c r="N91" i="19" s="1"/>
  <c r="T90" i="19"/>
  <c r="U90" i="19" s="1"/>
  <c r="R90" i="19"/>
  <c r="S90" i="19" s="1"/>
  <c r="P90" i="19"/>
  <c r="Q90" i="19" s="1"/>
  <c r="M90" i="19"/>
  <c r="N90" i="19" s="1"/>
  <c r="T89" i="19"/>
  <c r="U89" i="19" s="1"/>
  <c r="R89" i="19"/>
  <c r="S89" i="19" s="1"/>
  <c r="P89" i="19"/>
  <c r="Q89" i="19" s="1"/>
  <c r="M89" i="19"/>
  <c r="N89" i="19" s="1"/>
  <c r="T88" i="19"/>
  <c r="U88" i="19" s="1"/>
  <c r="R88" i="19"/>
  <c r="S88" i="19" s="1"/>
  <c r="P88" i="19"/>
  <c r="Q88" i="19" s="1"/>
  <c r="M88" i="19"/>
  <c r="N88" i="19" s="1"/>
  <c r="T87" i="19"/>
  <c r="U87" i="19" s="1"/>
  <c r="R87" i="19"/>
  <c r="S87" i="19" s="1"/>
  <c r="P87" i="19"/>
  <c r="Q87" i="19" s="1"/>
  <c r="M87" i="19"/>
  <c r="N87" i="19" s="1"/>
  <c r="T86" i="19"/>
  <c r="U86" i="19" s="1"/>
  <c r="R86" i="19"/>
  <c r="S86" i="19" s="1"/>
  <c r="P86" i="19"/>
  <c r="Q86" i="19" s="1"/>
  <c r="M86" i="19"/>
  <c r="N86" i="19" s="1"/>
  <c r="T85" i="19"/>
  <c r="U85" i="19" s="1"/>
  <c r="R85" i="19"/>
  <c r="S85" i="19" s="1"/>
  <c r="P85" i="19"/>
  <c r="Q85" i="19" s="1"/>
  <c r="M85" i="19"/>
  <c r="N85" i="19" s="1"/>
  <c r="T84" i="19"/>
  <c r="U84" i="19" s="1"/>
  <c r="R84" i="19"/>
  <c r="S84" i="19" s="1"/>
  <c r="P84" i="19"/>
  <c r="Q84" i="19" s="1"/>
  <c r="M84" i="19"/>
  <c r="N84" i="19" s="1"/>
  <c r="T83" i="19"/>
  <c r="U83" i="19" s="1"/>
  <c r="R83" i="19"/>
  <c r="S83" i="19" s="1"/>
  <c r="P83" i="19"/>
  <c r="Q83" i="19" s="1"/>
  <c r="M83" i="19"/>
  <c r="N83" i="19" s="1"/>
  <c r="T82" i="19"/>
  <c r="U82" i="19" s="1"/>
  <c r="R82" i="19"/>
  <c r="S82" i="19" s="1"/>
  <c r="P82" i="19"/>
  <c r="Q82" i="19" s="1"/>
  <c r="M82" i="19"/>
  <c r="N82" i="19" s="1"/>
  <c r="T81" i="19"/>
  <c r="U81" i="19" s="1"/>
  <c r="R81" i="19"/>
  <c r="S81" i="19" s="1"/>
  <c r="P81" i="19"/>
  <c r="Q81" i="19" s="1"/>
  <c r="M81" i="19"/>
  <c r="N81" i="19" s="1"/>
  <c r="T80" i="19"/>
  <c r="U80" i="19" s="1"/>
  <c r="R80" i="19"/>
  <c r="S80" i="19" s="1"/>
  <c r="P80" i="19"/>
  <c r="Q80" i="19" s="1"/>
  <c r="M80" i="19"/>
  <c r="N80" i="19" s="1"/>
  <c r="T79" i="19"/>
  <c r="U79" i="19" s="1"/>
  <c r="R79" i="19"/>
  <c r="S79" i="19" s="1"/>
  <c r="P79" i="19"/>
  <c r="Q79" i="19" s="1"/>
  <c r="N79" i="19"/>
  <c r="M79" i="19"/>
  <c r="T78" i="19"/>
  <c r="U78" i="19" s="1"/>
  <c r="R78" i="19"/>
  <c r="S78" i="19" s="1"/>
  <c r="P78" i="19"/>
  <c r="Q78" i="19" s="1"/>
  <c r="M78" i="19"/>
  <c r="N78" i="19" s="1"/>
  <c r="T77" i="19"/>
  <c r="U77" i="19" s="1"/>
  <c r="R77" i="19"/>
  <c r="S77" i="19" s="1"/>
  <c r="P77" i="19"/>
  <c r="Q77" i="19" s="1"/>
  <c r="M77" i="19"/>
  <c r="N77" i="19" s="1"/>
  <c r="T76" i="19"/>
  <c r="U76" i="19" s="1"/>
  <c r="R76" i="19"/>
  <c r="S76" i="19" s="1"/>
  <c r="P76" i="19"/>
  <c r="Q76" i="19" s="1"/>
  <c r="M76" i="19"/>
  <c r="N76" i="19" s="1"/>
  <c r="T75" i="19"/>
  <c r="U75" i="19" s="1"/>
  <c r="R75" i="19"/>
  <c r="S75" i="19" s="1"/>
  <c r="P75" i="19"/>
  <c r="Q75" i="19" s="1"/>
  <c r="M75" i="19"/>
  <c r="N75" i="19" s="1"/>
  <c r="T74" i="19"/>
  <c r="U74" i="19" s="1"/>
  <c r="R74" i="19"/>
  <c r="S74" i="19" s="1"/>
  <c r="P74" i="19"/>
  <c r="Q74" i="19" s="1"/>
  <c r="M74" i="19"/>
  <c r="N74" i="19" s="1"/>
  <c r="T73" i="19"/>
  <c r="U73" i="19" s="1"/>
  <c r="R73" i="19"/>
  <c r="S73" i="19" s="1"/>
  <c r="P73" i="19"/>
  <c r="Q73" i="19" s="1"/>
  <c r="M73" i="19"/>
  <c r="N73" i="19" s="1"/>
  <c r="T72" i="19"/>
  <c r="U72" i="19" s="1"/>
  <c r="R72" i="19"/>
  <c r="S72" i="19" s="1"/>
  <c r="P72" i="19"/>
  <c r="Q72" i="19" s="1"/>
  <c r="M72" i="19"/>
  <c r="N72" i="19" s="1"/>
  <c r="T71" i="19"/>
  <c r="U71" i="19" s="1"/>
  <c r="R71" i="19"/>
  <c r="S71" i="19" s="1"/>
  <c r="P71" i="19"/>
  <c r="Q71" i="19" s="1"/>
  <c r="M71" i="19"/>
  <c r="N71" i="19" s="1"/>
  <c r="T70" i="19"/>
  <c r="U70" i="19" s="1"/>
  <c r="R70" i="19"/>
  <c r="S70" i="19" s="1"/>
  <c r="P70" i="19"/>
  <c r="Q70" i="19" s="1"/>
  <c r="M70" i="19"/>
  <c r="N70" i="19" s="1"/>
  <c r="T69" i="19"/>
  <c r="U69" i="19" s="1"/>
  <c r="R69" i="19"/>
  <c r="S69" i="19" s="1"/>
  <c r="P69" i="19"/>
  <c r="Q69" i="19" s="1"/>
  <c r="M69" i="19"/>
  <c r="N69" i="19" s="1"/>
  <c r="T68" i="19"/>
  <c r="U68" i="19" s="1"/>
  <c r="R68" i="19"/>
  <c r="S68" i="19" s="1"/>
  <c r="P68" i="19"/>
  <c r="Q68" i="19" s="1"/>
  <c r="M68" i="19"/>
  <c r="N68" i="19" s="1"/>
  <c r="T67" i="19"/>
  <c r="U67" i="19" s="1"/>
  <c r="R67" i="19"/>
  <c r="S67" i="19" s="1"/>
  <c r="P67" i="19"/>
  <c r="Q67" i="19" s="1"/>
  <c r="M67" i="19"/>
  <c r="N67" i="19" s="1"/>
  <c r="T66" i="19"/>
  <c r="U66" i="19" s="1"/>
  <c r="R66" i="19"/>
  <c r="S66" i="19" s="1"/>
  <c r="P66" i="19"/>
  <c r="Q66" i="19" s="1"/>
  <c r="M66" i="19"/>
  <c r="N66" i="19" s="1"/>
  <c r="T65" i="19"/>
  <c r="U65" i="19" s="1"/>
  <c r="R65" i="19"/>
  <c r="S65" i="19" s="1"/>
  <c r="P65" i="19"/>
  <c r="Q65" i="19" s="1"/>
  <c r="M65" i="19"/>
  <c r="N65" i="19" s="1"/>
  <c r="T64" i="19"/>
  <c r="U64" i="19" s="1"/>
  <c r="R64" i="19"/>
  <c r="S64" i="19" s="1"/>
  <c r="P64" i="19"/>
  <c r="Q64" i="19" s="1"/>
  <c r="M64" i="19"/>
  <c r="N64" i="19" s="1"/>
  <c r="T63" i="19"/>
  <c r="U63" i="19" s="1"/>
  <c r="R63" i="19"/>
  <c r="S63" i="19" s="1"/>
  <c r="P63" i="19"/>
  <c r="Q63" i="19" s="1"/>
  <c r="M63" i="19"/>
  <c r="N63" i="19" s="1"/>
  <c r="T62" i="19"/>
  <c r="U62" i="19" s="1"/>
  <c r="R62" i="19"/>
  <c r="S62" i="19" s="1"/>
  <c r="P62" i="19"/>
  <c r="Q62" i="19" s="1"/>
  <c r="M62" i="19"/>
  <c r="N62" i="19" s="1"/>
  <c r="T61" i="19"/>
  <c r="U61" i="19" s="1"/>
  <c r="R61" i="19"/>
  <c r="S61" i="19" s="1"/>
  <c r="P61" i="19"/>
  <c r="Q61" i="19" s="1"/>
  <c r="M61" i="19"/>
  <c r="N61" i="19" s="1"/>
  <c r="T60" i="19"/>
  <c r="U60" i="19" s="1"/>
  <c r="R60" i="19"/>
  <c r="S60" i="19" s="1"/>
  <c r="P60" i="19"/>
  <c r="Q60" i="19" s="1"/>
  <c r="M60" i="19"/>
  <c r="N60" i="19" s="1"/>
  <c r="T59" i="19"/>
  <c r="U59" i="19" s="1"/>
  <c r="R59" i="19"/>
  <c r="S59" i="19" s="1"/>
  <c r="P59" i="19"/>
  <c r="Q59" i="19" s="1"/>
  <c r="M59" i="19"/>
  <c r="N59" i="19" s="1"/>
  <c r="T58" i="19"/>
  <c r="U58" i="19" s="1"/>
  <c r="S58" i="19"/>
  <c r="R58" i="19"/>
  <c r="P58" i="19"/>
  <c r="Q58" i="19" s="1"/>
  <c r="M58" i="19"/>
  <c r="N58" i="19" s="1"/>
  <c r="T57" i="19"/>
  <c r="U57" i="19" s="1"/>
  <c r="R57" i="19"/>
  <c r="S57" i="19" s="1"/>
  <c r="P57" i="19"/>
  <c r="Q57" i="19" s="1"/>
  <c r="M57" i="19"/>
  <c r="N57" i="19" s="1"/>
  <c r="T56" i="19"/>
  <c r="U56" i="19" s="1"/>
  <c r="R56" i="19"/>
  <c r="S56" i="19" s="1"/>
  <c r="P56" i="19"/>
  <c r="Q56" i="19" s="1"/>
  <c r="M56" i="19"/>
  <c r="N56" i="19" s="1"/>
  <c r="T55" i="19"/>
  <c r="U55" i="19" s="1"/>
  <c r="R55" i="19"/>
  <c r="S55" i="19" s="1"/>
  <c r="P55" i="19"/>
  <c r="Q55" i="19" s="1"/>
  <c r="M55" i="19"/>
  <c r="N55" i="19" s="1"/>
  <c r="T54" i="19"/>
  <c r="U54" i="19" s="1"/>
  <c r="R54" i="19"/>
  <c r="S54" i="19" s="1"/>
  <c r="P54" i="19"/>
  <c r="Q54" i="19" s="1"/>
  <c r="M54" i="19"/>
  <c r="N54" i="19" s="1"/>
  <c r="T53" i="19"/>
  <c r="U53" i="19" s="1"/>
  <c r="R53" i="19"/>
  <c r="S53" i="19" s="1"/>
  <c r="P53" i="19"/>
  <c r="Q53" i="19" s="1"/>
  <c r="M53" i="19"/>
  <c r="N53" i="19" s="1"/>
  <c r="T52" i="19"/>
  <c r="U52" i="19" s="1"/>
  <c r="R52" i="19"/>
  <c r="S52" i="19" s="1"/>
  <c r="P52" i="19"/>
  <c r="Q52" i="19" s="1"/>
  <c r="M52" i="19"/>
  <c r="N52" i="19" s="1"/>
  <c r="T51" i="19"/>
  <c r="U51" i="19" s="1"/>
  <c r="R51" i="19"/>
  <c r="S51" i="19" s="1"/>
  <c r="P51" i="19"/>
  <c r="Q51" i="19" s="1"/>
  <c r="M51" i="19"/>
  <c r="N51" i="19" s="1"/>
  <c r="T50" i="19"/>
  <c r="U50" i="19" s="1"/>
  <c r="R50" i="19"/>
  <c r="S50" i="19" s="1"/>
  <c r="P50" i="19"/>
  <c r="Q50" i="19" s="1"/>
  <c r="M50" i="19"/>
  <c r="N50" i="19" s="1"/>
  <c r="T49" i="19"/>
  <c r="U49" i="19" s="1"/>
  <c r="R49" i="19"/>
  <c r="S49" i="19" s="1"/>
  <c r="P49" i="19"/>
  <c r="Q49" i="19" s="1"/>
  <c r="M49" i="19"/>
  <c r="N49" i="19" s="1"/>
  <c r="T48" i="19"/>
  <c r="U48" i="19" s="1"/>
  <c r="R48" i="19"/>
  <c r="S48" i="19" s="1"/>
  <c r="P48" i="19"/>
  <c r="Q48" i="19" s="1"/>
  <c r="M48" i="19"/>
  <c r="N48" i="19" s="1"/>
  <c r="T47" i="19"/>
  <c r="U47" i="19" s="1"/>
  <c r="R47" i="19"/>
  <c r="S47" i="19" s="1"/>
  <c r="P47" i="19"/>
  <c r="Q47" i="19" s="1"/>
  <c r="M47" i="19"/>
  <c r="N47" i="19" s="1"/>
  <c r="T46" i="19"/>
  <c r="U46" i="19" s="1"/>
  <c r="R46" i="19"/>
  <c r="S46" i="19" s="1"/>
  <c r="P46" i="19"/>
  <c r="Q46" i="19" s="1"/>
  <c r="M46" i="19"/>
  <c r="N46" i="19" s="1"/>
  <c r="T45" i="19"/>
  <c r="U45" i="19" s="1"/>
  <c r="R45" i="19"/>
  <c r="S45" i="19" s="1"/>
  <c r="P45" i="19"/>
  <c r="Q45" i="19" s="1"/>
  <c r="M45" i="19"/>
  <c r="N45" i="19" s="1"/>
  <c r="T44" i="19"/>
  <c r="U44" i="19" s="1"/>
  <c r="R44" i="19"/>
  <c r="S44" i="19" s="1"/>
  <c r="P44" i="19"/>
  <c r="Q44" i="19" s="1"/>
  <c r="M44" i="19"/>
  <c r="N44" i="19" s="1"/>
  <c r="T43" i="19"/>
  <c r="U43" i="19" s="1"/>
  <c r="R43" i="19"/>
  <c r="S43" i="19" s="1"/>
  <c r="P43" i="19"/>
  <c r="Q43" i="19" s="1"/>
  <c r="M43" i="19"/>
  <c r="N43" i="19" s="1"/>
  <c r="T42" i="19"/>
  <c r="U42" i="19" s="1"/>
  <c r="R42" i="19"/>
  <c r="S42" i="19" s="1"/>
  <c r="P42" i="19"/>
  <c r="Q42" i="19" s="1"/>
  <c r="M42" i="19"/>
  <c r="N42" i="19" s="1"/>
  <c r="T41" i="19"/>
  <c r="U41" i="19" s="1"/>
  <c r="R41" i="19"/>
  <c r="S41" i="19" s="1"/>
  <c r="P41" i="19"/>
  <c r="Q41" i="19" s="1"/>
  <c r="M41" i="19"/>
  <c r="N41" i="19" s="1"/>
  <c r="T40" i="19"/>
  <c r="U40" i="19" s="1"/>
  <c r="R40" i="19"/>
  <c r="S40" i="19" s="1"/>
  <c r="P40" i="19"/>
  <c r="Q40" i="19" s="1"/>
  <c r="M40" i="19"/>
  <c r="N40" i="19" s="1"/>
  <c r="T39" i="19"/>
  <c r="U39" i="19" s="1"/>
  <c r="R39" i="19"/>
  <c r="S39" i="19" s="1"/>
  <c r="P39" i="19"/>
  <c r="Q39" i="19" s="1"/>
  <c r="M39" i="19"/>
  <c r="N39" i="19" s="1"/>
  <c r="T38" i="19"/>
  <c r="U38" i="19" s="1"/>
  <c r="R38" i="19"/>
  <c r="S38" i="19" s="1"/>
  <c r="P38" i="19"/>
  <c r="Q38" i="19" s="1"/>
  <c r="M38" i="19"/>
  <c r="N38" i="19" s="1"/>
  <c r="T37" i="19"/>
  <c r="U37" i="19" s="1"/>
  <c r="R37" i="19"/>
  <c r="S37" i="19" s="1"/>
  <c r="P37" i="19"/>
  <c r="Q37" i="19" s="1"/>
  <c r="M37" i="19"/>
  <c r="N37" i="19" s="1"/>
  <c r="T36" i="19"/>
  <c r="U36" i="19" s="1"/>
  <c r="R36" i="19"/>
  <c r="S36" i="19" s="1"/>
  <c r="P36" i="19"/>
  <c r="Q36" i="19" s="1"/>
  <c r="M36" i="19"/>
  <c r="N36" i="19" s="1"/>
  <c r="T35" i="19"/>
  <c r="U35" i="19" s="1"/>
  <c r="R35" i="19"/>
  <c r="S35" i="19" s="1"/>
  <c r="P35" i="19"/>
  <c r="Q35" i="19" s="1"/>
  <c r="M35" i="19"/>
  <c r="N35" i="19" s="1"/>
  <c r="T34" i="19"/>
  <c r="U34" i="19" s="1"/>
  <c r="R34" i="19"/>
  <c r="S34" i="19" s="1"/>
  <c r="P34" i="19"/>
  <c r="Q34" i="19" s="1"/>
  <c r="M34" i="19"/>
  <c r="N34" i="19" s="1"/>
  <c r="T33" i="19"/>
  <c r="U33" i="19" s="1"/>
  <c r="R33" i="19"/>
  <c r="S33" i="19" s="1"/>
  <c r="P33" i="19"/>
  <c r="Q33" i="19" s="1"/>
  <c r="M33" i="19"/>
  <c r="N33" i="19" s="1"/>
  <c r="T32" i="19"/>
  <c r="U32" i="19" s="1"/>
  <c r="R32" i="19"/>
  <c r="S32" i="19" s="1"/>
  <c r="P32" i="19"/>
  <c r="Q32" i="19" s="1"/>
  <c r="M32" i="19"/>
  <c r="N32" i="19" s="1"/>
  <c r="T31" i="19"/>
  <c r="U31" i="19" s="1"/>
  <c r="R31" i="19"/>
  <c r="S31" i="19" s="1"/>
  <c r="P31" i="19"/>
  <c r="Q31" i="19" s="1"/>
  <c r="M31" i="19"/>
  <c r="N31" i="19" s="1"/>
  <c r="T30" i="19"/>
  <c r="U30" i="19" s="1"/>
  <c r="R30" i="19"/>
  <c r="S30" i="19" s="1"/>
  <c r="P30" i="19"/>
  <c r="Q30" i="19" s="1"/>
  <c r="M30" i="19"/>
  <c r="N30" i="19" s="1"/>
  <c r="T29" i="19"/>
  <c r="U29" i="19" s="1"/>
  <c r="R29" i="19"/>
  <c r="S29" i="19" s="1"/>
  <c r="P29" i="19"/>
  <c r="Q29" i="19" s="1"/>
  <c r="M29" i="19"/>
  <c r="N29" i="19" s="1"/>
  <c r="T28" i="19"/>
  <c r="U28" i="19" s="1"/>
  <c r="R28" i="19"/>
  <c r="S28" i="19" s="1"/>
  <c r="P28" i="19"/>
  <c r="Q28" i="19" s="1"/>
  <c r="M28" i="19"/>
  <c r="N28" i="19" s="1"/>
  <c r="T27" i="19"/>
  <c r="U27" i="19" s="1"/>
  <c r="R27" i="19"/>
  <c r="S27" i="19" s="1"/>
  <c r="P27" i="19"/>
  <c r="Q27" i="19" s="1"/>
  <c r="M27" i="19"/>
  <c r="N27" i="19" s="1"/>
  <c r="T26" i="19"/>
  <c r="U26" i="19" s="1"/>
  <c r="R26" i="19"/>
  <c r="S26" i="19" s="1"/>
  <c r="P26" i="19"/>
  <c r="Q26" i="19" s="1"/>
  <c r="M26" i="19"/>
  <c r="N26" i="19" s="1"/>
  <c r="T25" i="19"/>
  <c r="U25" i="19" s="1"/>
  <c r="R25" i="19"/>
  <c r="S25" i="19" s="1"/>
  <c r="P25" i="19"/>
  <c r="Q25" i="19" s="1"/>
  <c r="M25" i="19"/>
  <c r="N25" i="19" s="1"/>
  <c r="T24" i="19"/>
  <c r="U24" i="19" s="1"/>
  <c r="R24" i="19"/>
  <c r="S24" i="19" s="1"/>
  <c r="P24" i="19"/>
  <c r="Q24" i="19" s="1"/>
  <c r="M24" i="19"/>
  <c r="N24" i="19" s="1"/>
  <c r="U23" i="19"/>
  <c r="T23" i="19"/>
  <c r="R23" i="19"/>
  <c r="S23" i="19" s="1"/>
  <c r="P23" i="19"/>
  <c r="Q23" i="19" s="1"/>
  <c r="M23" i="19"/>
  <c r="N23" i="19" s="1"/>
  <c r="T22" i="19"/>
  <c r="U22" i="19" s="1"/>
  <c r="R22" i="19"/>
  <c r="S22" i="19" s="1"/>
  <c r="P22" i="19"/>
  <c r="Q22" i="19" s="1"/>
  <c r="M22" i="19"/>
  <c r="N22" i="19" s="1"/>
  <c r="T21" i="19"/>
  <c r="U21" i="19" s="1"/>
  <c r="R21" i="19"/>
  <c r="S21" i="19" s="1"/>
  <c r="P21" i="19"/>
  <c r="Q21" i="19" s="1"/>
  <c r="M21" i="19"/>
  <c r="N21" i="19" s="1"/>
  <c r="T20" i="19"/>
  <c r="U20" i="19" s="1"/>
  <c r="R20" i="19"/>
  <c r="S20" i="19" s="1"/>
  <c r="P20" i="19"/>
  <c r="Q20" i="19" s="1"/>
  <c r="M20" i="19"/>
  <c r="N20" i="19" s="1"/>
  <c r="T19" i="19"/>
  <c r="U19" i="19" s="1"/>
  <c r="R19" i="19"/>
  <c r="S19" i="19" s="1"/>
  <c r="P19" i="19"/>
  <c r="Q19" i="19" s="1"/>
  <c r="M19" i="19"/>
  <c r="N19" i="19" s="1"/>
  <c r="T18" i="19"/>
  <c r="U18" i="19" s="1"/>
  <c r="R18" i="19"/>
  <c r="S18" i="19" s="1"/>
  <c r="P18" i="19"/>
  <c r="Q18" i="19" s="1"/>
  <c r="M18" i="19"/>
  <c r="N18" i="19" s="1"/>
  <c r="T17" i="19"/>
  <c r="U17" i="19" s="1"/>
  <c r="R17" i="19"/>
  <c r="S17" i="19" s="1"/>
  <c r="P17" i="19"/>
  <c r="Q17" i="19" s="1"/>
  <c r="M17" i="19"/>
  <c r="N17" i="19" s="1"/>
  <c r="T16" i="19"/>
  <c r="U16" i="19" s="1"/>
  <c r="R16" i="19"/>
  <c r="S16" i="19" s="1"/>
  <c r="P16" i="19"/>
  <c r="Q16" i="19" s="1"/>
  <c r="M16" i="19"/>
  <c r="N16" i="19" s="1"/>
  <c r="T15" i="19"/>
  <c r="U15" i="19" s="1"/>
  <c r="R15" i="19"/>
  <c r="S15" i="19" s="1"/>
  <c r="P15" i="19"/>
  <c r="Q15" i="19" s="1"/>
  <c r="M15" i="19"/>
  <c r="N15" i="19" s="1"/>
  <c r="T14" i="19"/>
  <c r="U14" i="19" s="1"/>
  <c r="R14" i="19"/>
  <c r="S14" i="19" s="1"/>
  <c r="Q14" i="19"/>
  <c r="P14" i="19"/>
  <c r="M14" i="19"/>
  <c r="N14" i="19" s="1"/>
  <c r="T13" i="19"/>
  <c r="U13" i="19" s="1"/>
  <c r="R13" i="19"/>
  <c r="S13" i="19" s="1"/>
  <c r="P13" i="19"/>
  <c r="Q13" i="19" s="1"/>
  <c r="M13" i="19"/>
  <c r="N13" i="19" s="1"/>
  <c r="T12" i="19"/>
  <c r="U12" i="19" s="1"/>
  <c r="R12" i="19"/>
  <c r="S12" i="19" s="1"/>
  <c r="P12" i="19"/>
  <c r="Q12" i="19" s="1"/>
  <c r="M12" i="19"/>
  <c r="N12" i="19" s="1"/>
  <c r="T11" i="19"/>
  <c r="U11" i="19" s="1"/>
  <c r="R11" i="19"/>
  <c r="S11" i="19" s="1"/>
  <c r="P11" i="19"/>
  <c r="Q11" i="19" s="1"/>
  <c r="M11" i="19"/>
  <c r="N11" i="19" s="1"/>
  <c r="T10" i="19"/>
  <c r="U10" i="19" s="1"/>
  <c r="R10" i="19"/>
  <c r="S10" i="19" s="1"/>
  <c r="P10" i="19"/>
  <c r="Q10" i="19" s="1"/>
  <c r="M10" i="19"/>
  <c r="N10" i="19" s="1"/>
  <c r="T9" i="19"/>
  <c r="U9" i="19" s="1"/>
  <c r="R9" i="19"/>
  <c r="S9" i="19" s="1"/>
  <c r="P9" i="19"/>
  <c r="Q9" i="19" s="1"/>
  <c r="M9" i="19"/>
  <c r="N9" i="19" s="1"/>
  <c r="T8" i="19"/>
  <c r="U8" i="19" s="1"/>
  <c r="R8" i="19"/>
  <c r="S8" i="19" s="1"/>
  <c r="P8" i="19"/>
  <c r="Q8" i="19" s="1"/>
  <c r="M8" i="19"/>
  <c r="N8" i="19" s="1"/>
  <c r="T7" i="19"/>
  <c r="R7" i="19"/>
  <c r="S7" i="19" s="1"/>
  <c r="P7" i="19"/>
  <c r="I7" i="19"/>
  <c r="M7" i="19" s="1"/>
  <c r="T8" i="18"/>
  <c r="U8" i="18" s="1"/>
  <c r="R8" i="18"/>
  <c r="S8" i="18" s="1"/>
  <c r="P8" i="18"/>
  <c r="Q8" i="18" s="1"/>
  <c r="I8" i="18"/>
  <c r="M8" i="18" s="1"/>
  <c r="N8" i="18" s="1"/>
  <c r="T7" i="18"/>
  <c r="T9" i="18" s="1"/>
  <c r="L23" i="25" s="1"/>
  <c r="R7" i="18"/>
  <c r="R9" i="18" s="1"/>
  <c r="I23" i="25" s="1"/>
  <c r="P7" i="18"/>
  <c r="P9" i="18" s="1"/>
  <c r="F23" i="25" s="1"/>
  <c r="M7" i="18"/>
  <c r="M9" i="18" s="1"/>
  <c r="C23" i="25" s="1"/>
  <c r="I7" i="18"/>
  <c r="T9" i="17"/>
  <c r="U9" i="17" s="1"/>
  <c r="R9" i="17"/>
  <c r="S9" i="17" s="1"/>
  <c r="P9" i="17"/>
  <c r="Q9" i="17" s="1"/>
  <c r="I9" i="17"/>
  <c r="M9" i="17" s="1"/>
  <c r="N9" i="17" s="1"/>
  <c r="T8" i="17"/>
  <c r="U8" i="17" s="1"/>
  <c r="R8" i="17"/>
  <c r="S8" i="17" s="1"/>
  <c r="P8" i="17"/>
  <c r="Q8" i="17" s="1"/>
  <c r="I8" i="17"/>
  <c r="M8" i="17" s="1"/>
  <c r="N8" i="17" s="1"/>
  <c r="T7" i="17"/>
  <c r="R7" i="17"/>
  <c r="P7" i="17"/>
  <c r="I7" i="17"/>
  <c r="M7" i="17" s="1"/>
  <c r="R8" i="16"/>
  <c r="P8" i="16"/>
  <c r="T7" i="16"/>
  <c r="U7" i="16" s="1"/>
  <c r="U8" i="16" s="1"/>
  <c r="M21" i="25" s="1"/>
  <c r="R7" i="16"/>
  <c r="S7" i="16" s="1"/>
  <c r="P7" i="16"/>
  <c r="Q7" i="16" s="1"/>
  <c r="I7" i="16"/>
  <c r="M7" i="16" s="1"/>
  <c r="N7" i="16" s="1"/>
  <c r="N8" i="16" s="1"/>
  <c r="D21" i="25" s="1"/>
  <c r="T7" i="15"/>
  <c r="T8" i="15" s="1"/>
  <c r="L20" i="25" s="1"/>
  <c r="R7" i="15"/>
  <c r="R8" i="15" s="1"/>
  <c r="I20" i="25" s="1"/>
  <c r="P7" i="15"/>
  <c r="P8" i="15" s="1"/>
  <c r="F20" i="25" s="1"/>
  <c r="I7" i="15"/>
  <c r="M7" i="15" s="1"/>
  <c r="M8" i="15" s="1"/>
  <c r="C20" i="25" s="1"/>
  <c r="R8" i="14"/>
  <c r="I19" i="25" s="1"/>
  <c r="P8" i="14"/>
  <c r="F19" i="25" s="1"/>
  <c r="T7" i="14"/>
  <c r="T8" i="14" s="1"/>
  <c r="L19" i="25" s="1"/>
  <c r="R7" i="14"/>
  <c r="S7" i="14" s="1"/>
  <c r="P7" i="14"/>
  <c r="Q7" i="14" s="1"/>
  <c r="I7" i="14"/>
  <c r="M7" i="14" s="1"/>
  <c r="T29" i="13"/>
  <c r="U29" i="13" s="1"/>
  <c r="R29" i="13"/>
  <c r="S29" i="13" s="1"/>
  <c r="P29" i="13"/>
  <c r="Q29" i="13" s="1"/>
  <c r="I29" i="13"/>
  <c r="M29" i="13" s="1"/>
  <c r="N29" i="13" s="1"/>
  <c r="T28" i="13"/>
  <c r="U28" i="13" s="1"/>
  <c r="R28" i="13"/>
  <c r="S28" i="13" s="1"/>
  <c r="P28" i="13"/>
  <c r="Q28" i="13" s="1"/>
  <c r="I28" i="13"/>
  <c r="M28" i="13" s="1"/>
  <c r="N28" i="13" s="1"/>
  <c r="T27" i="13"/>
  <c r="U27" i="13" s="1"/>
  <c r="R27" i="13"/>
  <c r="S27" i="13" s="1"/>
  <c r="P27" i="13"/>
  <c r="Q27" i="13" s="1"/>
  <c r="I27" i="13"/>
  <c r="M27" i="13" s="1"/>
  <c r="N27" i="13" s="1"/>
  <c r="T26" i="13"/>
  <c r="U26" i="13" s="1"/>
  <c r="R26" i="13"/>
  <c r="S26" i="13" s="1"/>
  <c r="P26" i="13"/>
  <c r="Q26" i="13" s="1"/>
  <c r="I26" i="13"/>
  <c r="M26" i="13" s="1"/>
  <c r="N26" i="13" s="1"/>
  <c r="T25" i="13"/>
  <c r="U25" i="13" s="1"/>
  <c r="R25" i="13"/>
  <c r="S25" i="13" s="1"/>
  <c r="P25" i="13"/>
  <c r="Q25" i="13" s="1"/>
  <c r="I25" i="13"/>
  <c r="M25" i="13" s="1"/>
  <c r="N25" i="13" s="1"/>
  <c r="T24" i="13"/>
  <c r="U24" i="13" s="1"/>
  <c r="R24" i="13"/>
  <c r="S24" i="13" s="1"/>
  <c r="P24" i="13"/>
  <c r="Q24" i="13" s="1"/>
  <c r="I24" i="13"/>
  <c r="M24" i="13" s="1"/>
  <c r="N24" i="13" s="1"/>
  <c r="T23" i="13"/>
  <c r="U23" i="13" s="1"/>
  <c r="R23" i="13"/>
  <c r="S23" i="13" s="1"/>
  <c r="P23" i="13"/>
  <c r="Q23" i="13" s="1"/>
  <c r="I23" i="13"/>
  <c r="M23" i="13" s="1"/>
  <c r="N23" i="13" s="1"/>
  <c r="T22" i="13"/>
  <c r="U22" i="13" s="1"/>
  <c r="R22" i="13"/>
  <c r="S22" i="13" s="1"/>
  <c r="P22" i="13"/>
  <c r="Q22" i="13" s="1"/>
  <c r="I22" i="13"/>
  <c r="M22" i="13" s="1"/>
  <c r="N22" i="13" s="1"/>
  <c r="T21" i="13"/>
  <c r="U21" i="13" s="1"/>
  <c r="R21" i="13"/>
  <c r="S21" i="13" s="1"/>
  <c r="P21" i="13"/>
  <c r="Q21" i="13" s="1"/>
  <c r="I21" i="13"/>
  <c r="M21" i="13" s="1"/>
  <c r="N21" i="13" s="1"/>
  <c r="T20" i="13"/>
  <c r="U20" i="13" s="1"/>
  <c r="R20" i="13"/>
  <c r="S20" i="13" s="1"/>
  <c r="P20" i="13"/>
  <c r="Q20" i="13" s="1"/>
  <c r="I20" i="13"/>
  <c r="M20" i="13" s="1"/>
  <c r="N20" i="13" s="1"/>
  <c r="T19" i="13"/>
  <c r="U19" i="13" s="1"/>
  <c r="R19" i="13"/>
  <c r="S19" i="13" s="1"/>
  <c r="P19" i="13"/>
  <c r="Q19" i="13" s="1"/>
  <c r="I19" i="13"/>
  <c r="M19" i="13" s="1"/>
  <c r="N19" i="13" s="1"/>
  <c r="T18" i="13"/>
  <c r="U18" i="13" s="1"/>
  <c r="R18" i="13"/>
  <c r="S18" i="13" s="1"/>
  <c r="P18" i="13"/>
  <c r="Q18" i="13" s="1"/>
  <c r="I18" i="13"/>
  <c r="M18" i="13" s="1"/>
  <c r="N18" i="13" s="1"/>
  <c r="T17" i="13"/>
  <c r="U17" i="13" s="1"/>
  <c r="R17" i="13"/>
  <c r="S17" i="13" s="1"/>
  <c r="P17" i="13"/>
  <c r="Q17" i="13" s="1"/>
  <c r="I17" i="13"/>
  <c r="M17" i="13" s="1"/>
  <c r="N17" i="13" s="1"/>
  <c r="T16" i="13"/>
  <c r="U16" i="13" s="1"/>
  <c r="R16" i="13"/>
  <c r="S16" i="13" s="1"/>
  <c r="P16" i="13"/>
  <c r="Q16" i="13" s="1"/>
  <c r="I16" i="13"/>
  <c r="M16" i="13" s="1"/>
  <c r="N16" i="13" s="1"/>
  <c r="T15" i="13"/>
  <c r="U15" i="13" s="1"/>
  <c r="R15" i="13"/>
  <c r="S15" i="13" s="1"/>
  <c r="P15" i="13"/>
  <c r="Q15" i="13" s="1"/>
  <c r="I15" i="13"/>
  <c r="M15" i="13" s="1"/>
  <c r="N15" i="13" s="1"/>
  <c r="T14" i="13"/>
  <c r="U14" i="13" s="1"/>
  <c r="R14" i="13"/>
  <c r="S14" i="13" s="1"/>
  <c r="P14" i="13"/>
  <c r="Q14" i="13" s="1"/>
  <c r="I14" i="13"/>
  <c r="M14" i="13" s="1"/>
  <c r="N14" i="13" s="1"/>
  <c r="T13" i="13"/>
  <c r="U13" i="13" s="1"/>
  <c r="R13" i="13"/>
  <c r="S13" i="13" s="1"/>
  <c r="P13" i="13"/>
  <c r="Q13" i="13" s="1"/>
  <c r="I13" i="13"/>
  <c r="M13" i="13" s="1"/>
  <c r="N13" i="13" s="1"/>
  <c r="T12" i="13"/>
  <c r="U12" i="13" s="1"/>
  <c r="R12" i="13"/>
  <c r="S12" i="13" s="1"/>
  <c r="P12" i="13"/>
  <c r="Q12" i="13" s="1"/>
  <c r="I12" i="13"/>
  <c r="M12" i="13" s="1"/>
  <c r="N12" i="13" s="1"/>
  <c r="T11" i="13"/>
  <c r="U11" i="13" s="1"/>
  <c r="R11" i="13"/>
  <c r="S11" i="13" s="1"/>
  <c r="P11" i="13"/>
  <c r="Q11" i="13" s="1"/>
  <c r="I11" i="13"/>
  <c r="M11" i="13" s="1"/>
  <c r="N11" i="13" s="1"/>
  <c r="T10" i="13"/>
  <c r="U10" i="13" s="1"/>
  <c r="R10" i="13"/>
  <c r="S10" i="13" s="1"/>
  <c r="P10" i="13"/>
  <c r="Q10" i="13" s="1"/>
  <c r="I10" i="13"/>
  <c r="M10" i="13" s="1"/>
  <c r="N10" i="13" s="1"/>
  <c r="T9" i="13"/>
  <c r="U9" i="13" s="1"/>
  <c r="R9" i="13"/>
  <c r="S9" i="13" s="1"/>
  <c r="P9" i="13"/>
  <c r="Q9" i="13" s="1"/>
  <c r="I9" i="13"/>
  <c r="M9" i="13" s="1"/>
  <c r="N9" i="13" s="1"/>
  <c r="T8" i="13"/>
  <c r="U8" i="13" s="1"/>
  <c r="R8" i="13"/>
  <c r="S8" i="13" s="1"/>
  <c r="P8" i="13"/>
  <c r="Q8" i="13" s="1"/>
  <c r="I8" i="13"/>
  <c r="M8" i="13" s="1"/>
  <c r="N8" i="13" s="1"/>
  <c r="T7" i="13"/>
  <c r="R7" i="13"/>
  <c r="P7" i="13"/>
  <c r="P30" i="13" s="1"/>
  <c r="I7" i="13"/>
  <c r="M7" i="13" s="1"/>
  <c r="T19" i="12"/>
  <c r="U19" i="12" s="1"/>
  <c r="R19" i="12"/>
  <c r="S19" i="12" s="1"/>
  <c r="P19" i="12"/>
  <c r="Q19" i="12" s="1"/>
  <c r="M19" i="12"/>
  <c r="N19" i="12" s="1"/>
  <c r="T18" i="12"/>
  <c r="U18" i="12" s="1"/>
  <c r="R18" i="12"/>
  <c r="S18" i="12" s="1"/>
  <c r="P18" i="12"/>
  <c r="Q18" i="12" s="1"/>
  <c r="M18" i="12"/>
  <c r="N18" i="12" s="1"/>
  <c r="T17" i="12"/>
  <c r="U17" i="12" s="1"/>
  <c r="R17" i="12"/>
  <c r="S17" i="12" s="1"/>
  <c r="P17" i="12"/>
  <c r="Q17" i="12" s="1"/>
  <c r="M17" i="12"/>
  <c r="N17" i="12" s="1"/>
  <c r="T16" i="12"/>
  <c r="U16" i="12" s="1"/>
  <c r="R16" i="12"/>
  <c r="S16" i="12" s="1"/>
  <c r="P16" i="12"/>
  <c r="Q16" i="12" s="1"/>
  <c r="M16" i="12"/>
  <c r="N16" i="12" s="1"/>
  <c r="T15" i="12"/>
  <c r="U15" i="12" s="1"/>
  <c r="R15" i="12"/>
  <c r="S15" i="12" s="1"/>
  <c r="P15" i="12"/>
  <c r="Q15" i="12" s="1"/>
  <c r="M15" i="12"/>
  <c r="N15" i="12" s="1"/>
  <c r="T14" i="12"/>
  <c r="U14" i="12" s="1"/>
  <c r="R14" i="12"/>
  <c r="S14" i="12" s="1"/>
  <c r="P14" i="12"/>
  <c r="Q14" i="12" s="1"/>
  <c r="M14" i="12"/>
  <c r="N14" i="12" s="1"/>
  <c r="T13" i="12"/>
  <c r="U13" i="12" s="1"/>
  <c r="R13" i="12"/>
  <c r="S13" i="12" s="1"/>
  <c r="P13" i="12"/>
  <c r="Q13" i="12" s="1"/>
  <c r="M13" i="12"/>
  <c r="N13" i="12" s="1"/>
  <c r="T12" i="12"/>
  <c r="U12" i="12" s="1"/>
  <c r="R12" i="12"/>
  <c r="S12" i="12" s="1"/>
  <c r="P12" i="12"/>
  <c r="Q12" i="12" s="1"/>
  <c r="M12" i="12"/>
  <c r="N12" i="12" s="1"/>
  <c r="T11" i="12"/>
  <c r="U11" i="12" s="1"/>
  <c r="R11" i="12"/>
  <c r="S11" i="12" s="1"/>
  <c r="P11" i="12"/>
  <c r="Q11" i="12" s="1"/>
  <c r="M11" i="12"/>
  <c r="N11" i="12" s="1"/>
  <c r="T10" i="12"/>
  <c r="U10" i="12" s="1"/>
  <c r="R10" i="12"/>
  <c r="S10" i="12" s="1"/>
  <c r="P10" i="12"/>
  <c r="Q10" i="12" s="1"/>
  <c r="M10" i="12"/>
  <c r="N10" i="12" s="1"/>
  <c r="T9" i="12"/>
  <c r="U9" i="12" s="1"/>
  <c r="R9" i="12"/>
  <c r="S9" i="12" s="1"/>
  <c r="P9" i="12"/>
  <c r="Q9" i="12" s="1"/>
  <c r="M9" i="12"/>
  <c r="N9" i="12" s="1"/>
  <c r="T8" i="12"/>
  <c r="U8" i="12" s="1"/>
  <c r="R8" i="12"/>
  <c r="S8" i="12" s="1"/>
  <c r="P8" i="12"/>
  <c r="Q8" i="12" s="1"/>
  <c r="M8" i="12"/>
  <c r="N8" i="12" s="1"/>
  <c r="T7" i="12"/>
  <c r="R7" i="12"/>
  <c r="R21" i="12" s="1"/>
  <c r="P7" i="12"/>
  <c r="I7" i="12"/>
  <c r="M7" i="12" s="1"/>
  <c r="M21" i="12" s="1"/>
  <c r="T29" i="11"/>
  <c r="U29" i="11" s="1"/>
  <c r="R29" i="11"/>
  <c r="S29" i="11" s="1"/>
  <c r="P29" i="11"/>
  <c r="Q29" i="11" s="1"/>
  <c r="M29" i="11"/>
  <c r="N29" i="11" s="1"/>
  <c r="T28" i="11"/>
  <c r="U28" i="11" s="1"/>
  <c r="R28" i="11"/>
  <c r="S28" i="11" s="1"/>
  <c r="P28" i="11"/>
  <c r="Q28" i="11" s="1"/>
  <c r="M28" i="11"/>
  <c r="N28" i="11" s="1"/>
  <c r="T27" i="11"/>
  <c r="U27" i="11" s="1"/>
  <c r="R27" i="11"/>
  <c r="S27" i="11" s="1"/>
  <c r="P27" i="11"/>
  <c r="Q27" i="11" s="1"/>
  <c r="M27" i="11"/>
  <c r="N27" i="11" s="1"/>
  <c r="T26" i="11"/>
  <c r="U26" i="11" s="1"/>
  <c r="R26" i="11"/>
  <c r="S26" i="11" s="1"/>
  <c r="P26" i="11"/>
  <c r="Q26" i="11" s="1"/>
  <c r="M26" i="11"/>
  <c r="N26" i="11" s="1"/>
  <c r="T25" i="11"/>
  <c r="U25" i="11" s="1"/>
  <c r="R25" i="11"/>
  <c r="S25" i="11" s="1"/>
  <c r="P25" i="11"/>
  <c r="Q25" i="11" s="1"/>
  <c r="M25" i="11"/>
  <c r="N25" i="11" s="1"/>
  <c r="T24" i="11"/>
  <c r="U24" i="11" s="1"/>
  <c r="R24" i="11"/>
  <c r="S24" i="11" s="1"/>
  <c r="P24" i="11"/>
  <c r="Q24" i="11" s="1"/>
  <c r="M24" i="11"/>
  <c r="N24" i="11" s="1"/>
  <c r="T23" i="11"/>
  <c r="U23" i="11" s="1"/>
  <c r="R23" i="11"/>
  <c r="S23" i="11" s="1"/>
  <c r="P23" i="11"/>
  <c r="Q23" i="11" s="1"/>
  <c r="M23" i="11"/>
  <c r="N23" i="11" s="1"/>
  <c r="T22" i="11"/>
  <c r="U22" i="11" s="1"/>
  <c r="R22" i="11"/>
  <c r="S22" i="11" s="1"/>
  <c r="P22" i="11"/>
  <c r="Q22" i="11" s="1"/>
  <c r="M22" i="11"/>
  <c r="N22" i="11" s="1"/>
  <c r="T21" i="11"/>
  <c r="U21" i="11" s="1"/>
  <c r="R21" i="11"/>
  <c r="S21" i="11" s="1"/>
  <c r="P21" i="11"/>
  <c r="Q21" i="11" s="1"/>
  <c r="M21" i="11"/>
  <c r="N21" i="11" s="1"/>
  <c r="T20" i="11"/>
  <c r="U20" i="11" s="1"/>
  <c r="R20" i="11"/>
  <c r="S20" i="11" s="1"/>
  <c r="P20" i="11"/>
  <c r="Q20" i="11" s="1"/>
  <c r="M20" i="11"/>
  <c r="N20" i="11" s="1"/>
  <c r="T19" i="11"/>
  <c r="U19" i="11" s="1"/>
  <c r="R19" i="11"/>
  <c r="S19" i="11" s="1"/>
  <c r="P19" i="11"/>
  <c r="Q19" i="11" s="1"/>
  <c r="M19" i="11"/>
  <c r="N19" i="11" s="1"/>
  <c r="T18" i="11"/>
  <c r="U18" i="11" s="1"/>
  <c r="R18" i="11"/>
  <c r="S18" i="11" s="1"/>
  <c r="P18" i="11"/>
  <c r="Q18" i="11" s="1"/>
  <c r="M18" i="11"/>
  <c r="N18" i="11" s="1"/>
  <c r="T17" i="11"/>
  <c r="U17" i="11" s="1"/>
  <c r="R17" i="11"/>
  <c r="S17" i="11" s="1"/>
  <c r="P17" i="11"/>
  <c r="Q17" i="11" s="1"/>
  <c r="M17" i="11"/>
  <c r="N17" i="11" s="1"/>
  <c r="T16" i="11"/>
  <c r="U16" i="11" s="1"/>
  <c r="R16" i="11"/>
  <c r="S16" i="11" s="1"/>
  <c r="P16" i="11"/>
  <c r="Q16" i="11" s="1"/>
  <c r="M16" i="11"/>
  <c r="N16" i="11" s="1"/>
  <c r="T15" i="11"/>
  <c r="U15" i="11" s="1"/>
  <c r="S15" i="11"/>
  <c r="R15" i="11"/>
  <c r="P15" i="11"/>
  <c r="Q15" i="11" s="1"/>
  <c r="M15" i="11"/>
  <c r="N15" i="11" s="1"/>
  <c r="T14" i="11"/>
  <c r="U14" i="11" s="1"/>
  <c r="R14" i="11"/>
  <c r="S14" i="11" s="1"/>
  <c r="P14" i="11"/>
  <c r="Q14" i="11" s="1"/>
  <c r="M14" i="11"/>
  <c r="N14" i="11" s="1"/>
  <c r="T13" i="11"/>
  <c r="U13" i="11" s="1"/>
  <c r="R13" i="11"/>
  <c r="S13" i="11" s="1"/>
  <c r="P13" i="11"/>
  <c r="Q13" i="11" s="1"/>
  <c r="M13" i="11"/>
  <c r="N13" i="11" s="1"/>
  <c r="T12" i="11"/>
  <c r="U12" i="11" s="1"/>
  <c r="R12" i="11"/>
  <c r="S12" i="11" s="1"/>
  <c r="P12" i="11"/>
  <c r="Q12" i="11" s="1"/>
  <c r="M12" i="11"/>
  <c r="N12" i="11" s="1"/>
  <c r="T11" i="11"/>
  <c r="U11" i="11" s="1"/>
  <c r="R11" i="11"/>
  <c r="S11" i="11" s="1"/>
  <c r="P11" i="11"/>
  <c r="Q11" i="11" s="1"/>
  <c r="M11" i="11"/>
  <c r="N11" i="11" s="1"/>
  <c r="T10" i="11"/>
  <c r="U10" i="11" s="1"/>
  <c r="R10" i="11"/>
  <c r="S10" i="11" s="1"/>
  <c r="P10" i="11"/>
  <c r="Q10" i="11" s="1"/>
  <c r="M10" i="11"/>
  <c r="N10" i="11" s="1"/>
  <c r="T9" i="11"/>
  <c r="U9" i="11" s="1"/>
  <c r="R9" i="11"/>
  <c r="S9" i="11" s="1"/>
  <c r="P9" i="11"/>
  <c r="Q9" i="11" s="1"/>
  <c r="M9" i="11"/>
  <c r="N9" i="11" s="1"/>
  <c r="T8" i="11"/>
  <c r="U8" i="11" s="1"/>
  <c r="R8" i="11"/>
  <c r="S8" i="11" s="1"/>
  <c r="P8" i="11"/>
  <c r="Q8" i="11" s="1"/>
  <c r="M8" i="11"/>
  <c r="N8" i="11" s="1"/>
  <c r="T7" i="11"/>
  <c r="R7" i="11"/>
  <c r="S7" i="11" s="1"/>
  <c r="P7" i="11"/>
  <c r="I7" i="11"/>
  <c r="M7" i="11" s="1"/>
  <c r="T10" i="10"/>
  <c r="U10" i="10" s="1"/>
  <c r="R10" i="10"/>
  <c r="S10" i="10" s="1"/>
  <c r="P10" i="10"/>
  <c r="Q10" i="10" s="1"/>
  <c r="I10" i="10"/>
  <c r="M10" i="10" s="1"/>
  <c r="N10" i="10" s="1"/>
  <c r="T9" i="10"/>
  <c r="U9" i="10" s="1"/>
  <c r="R9" i="10"/>
  <c r="S9" i="10" s="1"/>
  <c r="P9" i="10"/>
  <c r="Q9" i="10" s="1"/>
  <c r="I9" i="10"/>
  <c r="M9" i="10" s="1"/>
  <c r="N9" i="10" s="1"/>
  <c r="T8" i="10"/>
  <c r="U8" i="10" s="1"/>
  <c r="R8" i="10"/>
  <c r="S8" i="10" s="1"/>
  <c r="P8" i="10"/>
  <c r="Q8" i="10" s="1"/>
  <c r="I8" i="10"/>
  <c r="M8" i="10" s="1"/>
  <c r="N8" i="10" s="1"/>
  <c r="T7" i="10"/>
  <c r="R7" i="10"/>
  <c r="S7" i="10" s="1"/>
  <c r="P7" i="10"/>
  <c r="P11" i="10" s="1"/>
  <c r="F15" i="25" s="1"/>
  <c r="M7" i="10"/>
  <c r="N7" i="10" s="1"/>
  <c r="I7" i="10"/>
  <c r="T10" i="9"/>
  <c r="U10" i="9" s="1"/>
  <c r="R10" i="9"/>
  <c r="S10" i="9" s="1"/>
  <c r="P10" i="9"/>
  <c r="Q10" i="9" s="1"/>
  <c r="M10" i="9"/>
  <c r="N10" i="9" s="1"/>
  <c r="T9" i="9"/>
  <c r="U9" i="9" s="1"/>
  <c r="R9" i="9"/>
  <c r="S9" i="9" s="1"/>
  <c r="P9" i="9"/>
  <c r="Q9" i="9" s="1"/>
  <c r="M9" i="9"/>
  <c r="N9" i="9" s="1"/>
  <c r="U8" i="9"/>
  <c r="T8" i="9"/>
  <c r="R8" i="9"/>
  <c r="S8" i="9" s="1"/>
  <c r="Q8" i="9"/>
  <c r="P8" i="9"/>
  <c r="M8" i="9"/>
  <c r="N8" i="9" s="1"/>
  <c r="T7" i="9"/>
  <c r="T11" i="9" s="1"/>
  <c r="L14" i="25" s="1"/>
  <c r="R7" i="9"/>
  <c r="S7" i="9" s="1"/>
  <c r="P7" i="9"/>
  <c r="I7" i="9"/>
  <c r="M7" i="9" s="1"/>
  <c r="N7" i="9" s="1"/>
  <c r="T32" i="8"/>
  <c r="U32" i="8" s="1"/>
  <c r="R32" i="8"/>
  <c r="S32" i="8" s="1"/>
  <c r="P32" i="8"/>
  <c r="Q32" i="8" s="1"/>
  <c r="M32" i="8"/>
  <c r="N32" i="8" s="1"/>
  <c r="T31" i="8"/>
  <c r="U31" i="8" s="1"/>
  <c r="R31" i="8"/>
  <c r="S31" i="8" s="1"/>
  <c r="P31" i="8"/>
  <c r="Q31" i="8" s="1"/>
  <c r="M31" i="8"/>
  <c r="N31" i="8" s="1"/>
  <c r="T30" i="8"/>
  <c r="U30" i="8" s="1"/>
  <c r="R30" i="8"/>
  <c r="S30" i="8" s="1"/>
  <c r="P30" i="8"/>
  <c r="Q30" i="8" s="1"/>
  <c r="M30" i="8"/>
  <c r="N30" i="8" s="1"/>
  <c r="T29" i="8"/>
  <c r="U29" i="8" s="1"/>
  <c r="R29" i="8"/>
  <c r="S29" i="8" s="1"/>
  <c r="P29" i="8"/>
  <c r="Q29" i="8" s="1"/>
  <c r="M29" i="8"/>
  <c r="N29" i="8" s="1"/>
  <c r="T28" i="8"/>
  <c r="U28" i="8" s="1"/>
  <c r="R28" i="8"/>
  <c r="S28" i="8" s="1"/>
  <c r="P28" i="8"/>
  <c r="Q28" i="8" s="1"/>
  <c r="M28" i="8"/>
  <c r="N28" i="8" s="1"/>
  <c r="T27" i="8"/>
  <c r="U27" i="8" s="1"/>
  <c r="R27" i="8"/>
  <c r="S27" i="8" s="1"/>
  <c r="P27" i="8"/>
  <c r="Q27" i="8" s="1"/>
  <c r="M27" i="8"/>
  <c r="N27" i="8" s="1"/>
  <c r="T26" i="8"/>
  <c r="U26" i="8" s="1"/>
  <c r="R26" i="8"/>
  <c r="S26" i="8" s="1"/>
  <c r="P26" i="8"/>
  <c r="Q26" i="8" s="1"/>
  <c r="M26" i="8"/>
  <c r="N26" i="8" s="1"/>
  <c r="T25" i="8"/>
  <c r="U25" i="8" s="1"/>
  <c r="R25" i="8"/>
  <c r="S25" i="8" s="1"/>
  <c r="P25" i="8"/>
  <c r="Q25" i="8" s="1"/>
  <c r="M25" i="8"/>
  <c r="N25" i="8" s="1"/>
  <c r="T24" i="8"/>
  <c r="U24" i="8" s="1"/>
  <c r="R24" i="8"/>
  <c r="S24" i="8" s="1"/>
  <c r="P24" i="8"/>
  <c r="Q24" i="8" s="1"/>
  <c r="M24" i="8"/>
  <c r="N24" i="8" s="1"/>
  <c r="T23" i="8"/>
  <c r="U23" i="8" s="1"/>
  <c r="R23" i="8"/>
  <c r="S23" i="8" s="1"/>
  <c r="P23" i="8"/>
  <c r="Q23" i="8" s="1"/>
  <c r="M23" i="8"/>
  <c r="N23" i="8" s="1"/>
  <c r="T22" i="8"/>
  <c r="U22" i="8" s="1"/>
  <c r="R22" i="8"/>
  <c r="S22" i="8" s="1"/>
  <c r="P22" i="8"/>
  <c r="Q22" i="8" s="1"/>
  <c r="M22" i="8"/>
  <c r="N22" i="8" s="1"/>
  <c r="T21" i="8"/>
  <c r="U21" i="8" s="1"/>
  <c r="R21" i="8"/>
  <c r="S21" i="8" s="1"/>
  <c r="P21" i="8"/>
  <c r="Q21" i="8" s="1"/>
  <c r="M21" i="8"/>
  <c r="N21" i="8" s="1"/>
  <c r="T20" i="8"/>
  <c r="U20" i="8" s="1"/>
  <c r="R20" i="8"/>
  <c r="S20" i="8" s="1"/>
  <c r="Q20" i="8"/>
  <c r="P20" i="8"/>
  <c r="M20" i="8"/>
  <c r="N20" i="8" s="1"/>
  <c r="T19" i="8"/>
  <c r="U19" i="8" s="1"/>
  <c r="R19" i="8"/>
  <c r="S19" i="8" s="1"/>
  <c r="P19" i="8"/>
  <c r="Q19" i="8" s="1"/>
  <c r="M19" i="8"/>
  <c r="N19" i="8" s="1"/>
  <c r="U18" i="8"/>
  <c r="T18" i="8"/>
  <c r="R18" i="8"/>
  <c r="S18" i="8" s="1"/>
  <c r="Q18" i="8"/>
  <c r="P18" i="8"/>
  <c r="M18" i="8"/>
  <c r="N18" i="8" s="1"/>
  <c r="T17" i="8"/>
  <c r="U17" i="8" s="1"/>
  <c r="R17" i="8"/>
  <c r="S17" i="8" s="1"/>
  <c r="P17" i="8"/>
  <c r="Q17" i="8" s="1"/>
  <c r="M17" i="8"/>
  <c r="N17" i="8" s="1"/>
  <c r="T16" i="8"/>
  <c r="U16" i="8" s="1"/>
  <c r="R16" i="8"/>
  <c r="S16" i="8" s="1"/>
  <c r="P16" i="8"/>
  <c r="Q16" i="8" s="1"/>
  <c r="M16" i="8"/>
  <c r="N16" i="8" s="1"/>
  <c r="T15" i="8"/>
  <c r="U15" i="8" s="1"/>
  <c r="R15" i="8"/>
  <c r="S15" i="8" s="1"/>
  <c r="P15" i="8"/>
  <c r="Q15" i="8" s="1"/>
  <c r="M15" i="8"/>
  <c r="N15" i="8" s="1"/>
  <c r="T14" i="8"/>
  <c r="U14" i="8" s="1"/>
  <c r="R14" i="8"/>
  <c r="S14" i="8" s="1"/>
  <c r="P14" i="8"/>
  <c r="Q14" i="8" s="1"/>
  <c r="M14" i="8"/>
  <c r="N14" i="8" s="1"/>
  <c r="T13" i="8"/>
  <c r="U13" i="8" s="1"/>
  <c r="R13" i="8"/>
  <c r="S13" i="8" s="1"/>
  <c r="Q13" i="8"/>
  <c r="P13" i="8"/>
  <c r="M13" i="8"/>
  <c r="N13" i="8" s="1"/>
  <c r="T12" i="8"/>
  <c r="U12" i="8" s="1"/>
  <c r="R12" i="8"/>
  <c r="S12" i="8" s="1"/>
  <c r="P12" i="8"/>
  <c r="Q12" i="8" s="1"/>
  <c r="M12" i="8"/>
  <c r="N12" i="8" s="1"/>
  <c r="T11" i="8"/>
  <c r="U11" i="8" s="1"/>
  <c r="R11" i="8"/>
  <c r="S11" i="8" s="1"/>
  <c r="P11" i="8"/>
  <c r="Q11" i="8" s="1"/>
  <c r="M11" i="8"/>
  <c r="N11" i="8" s="1"/>
  <c r="T10" i="8"/>
  <c r="U10" i="8" s="1"/>
  <c r="R10" i="8"/>
  <c r="S10" i="8" s="1"/>
  <c r="P10" i="8"/>
  <c r="Q10" i="8" s="1"/>
  <c r="M10" i="8"/>
  <c r="N10" i="8" s="1"/>
  <c r="T9" i="8"/>
  <c r="U9" i="8" s="1"/>
  <c r="R9" i="8"/>
  <c r="S9" i="8" s="1"/>
  <c r="P9" i="8"/>
  <c r="Q9" i="8" s="1"/>
  <c r="M9" i="8"/>
  <c r="N9" i="8" s="1"/>
  <c r="T8" i="8"/>
  <c r="U8" i="8" s="1"/>
  <c r="R8" i="8"/>
  <c r="S8" i="8" s="1"/>
  <c r="P8" i="8"/>
  <c r="Q8" i="8" s="1"/>
  <c r="M8" i="8"/>
  <c r="N8" i="8" s="1"/>
  <c r="T7" i="8"/>
  <c r="R7" i="8"/>
  <c r="P7" i="8"/>
  <c r="I7" i="8"/>
  <c r="M7" i="8" s="1"/>
  <c r="N7" i="8" s="1"/>
  <c r="T32" i="7"/>
  <c r="U32" i="7" s="1"/>
  <c r="R32" i="7"/>
  <c r="S32" i="7" s="1"/>
  <c r="P32" i="7"/>
  <c r="Q32" i="7" s="1"/>
  <c r="I32" i="7"/>
  <c r="M32" i="7" s="1"/>
  <c r="N32" i="7" s="1"/>
  <c r="T31" i="7"/>
  <c r="U31" i="7" s="1"/>
  <c r="R31" i="7"/>
  <c r="S31" i="7" s="1"/>
  <c r="P31" i="7"/>
  <c r="Q31" i="7" s="1"/>
  <c r="I31" i="7"/>
  <c r="M31" i="7" s="1"/>
  <c r="N31" i="7" s="1"/>
  <c r="T30" i="7"/>
  <c r="U30" i="7" s="1"/>
  <c r="S30" i="7"/>
  <c r="R30" i="7"/>
  <c r="P30" i="7"/>
  <c r="Q30" i="7" s="1"/>
  <c r="I30" i="7"/>
  <c r="M30" i="7" s="1"/>
  <c r="N30" i="7" s="1"/>
  <c r="T29" i="7"/>
  <c r="U29" i="7" s="1"/>
  <c r="R29" i="7"/>
  <c r="S29" i="7" s="1"/>
  <c r="P29" i="7"/>
  <c r="Q29" i="7" s="1"/>
  <c r="I29" i="7"/>
  <c r="M29" i="7" s="1"/>
  <c r="N29" i="7" s="1"/>
  <c r="T28" i="7"/>
  <c r="U28" i="7" s="1"/>
  <c r="R28" i="7"/>
  <c r="S28" i="7" s="1"/>
  <c r="P28" i="7"/>
  <c r="Q28" i="7" s="1"/>
  <c r="I28" i="7"/>
  <c r="M28" i="7" s="1"/>
  <c r="N28" i="7" s="1"/>
  <c r="T27" i="7"/>
  <c r="U27" i="7" s="1"/>
  <c r="R27" i="7"/>
  <c r="S27" i="7" s="1"/>
  <c r="P27" i="7"/>
  <c r="Q27" i="7" s="1"/>
  <c r="M27" i="7"/>
  <c r="N27" i="7" s="1"/>
  <c r="I27" i="7"/>
  <c r="T26" i="7"/>
  <c r="U26" i="7" s="1"/>
  <c r="R26" i="7"/>
  <c r="S26" i="7" s="1"/>
  <c r="P26" i="7"/>
  <c r="Q26" i="7" s="1"/>
  <c r="I26" i="7"/>
  <c r="M26" i="7" s="1"/>
  <c r="N26" i="7" s="1"/>
  <c r="T25" i="7"/>
  <c r="U25" i="7" s="1"/>
  <c r="R25" i="7"/>
  <c r="S25" i="7" s="1"/>
  <c r="P25" i="7"/>
  <c r="Q25" i="7" s="1"/>
  <c r="I25" i="7"/>
  <c r="M25" i="7" s="1"/>
  <c r="N25" i="7" s="1"/>
  <c r="T24" i="7"/>
  <c r="U24" i="7" s="1"/>
  <c r="R24" i="7"/>
  <c r="S24" i="7" s="1"/>
  <c r="P24" i="7"/>
  <c r="Q24" i="7" s="1"/>
  <c r="I24" i="7"/>
  <c r="M24" i="7" s="1"/>
  <c r="N24" i="7" s="1"/>
  <c r="T23" i="7"/>
  <c r="U23" i="7" s="1"/>
  <c r="R23" i="7"/>
  <c r="S23" i="7" s="1"/>
  <c r="P23" i="7"/>
  <c r="Q23" i="7" s="1"/>
  <c r="I23" i="7"/>
  <c r="M23" i="7" s="1"/>
  <c r="N23" i="7" s="1"/>
  <c r="T22" i="7"/>
  <c r="U22" i="7" s="1"/>
  <c r="S22" i="7"/>
  <c r="R22" i="7"/>
  <c r="P22" i="7"/>
  <c r="Q22" i="7" s="1"/>
  <c r="I22" i="7"/>
  <c r="M22" i="7" s="1"/>
  <c r="N22" i="7" s="1"/>
  <c r="T21" i="7"/>
  <c r="U21" i="7" s="1"/>
  <c r="R21" i="7"/>
  <c r="S21" i="7" s="1"/>
  <c r="P21" i="7"/>
  <c r="Q21" i="7" s="1"/>
  <c r="I21" i="7"/>
  <c r="M21" i="7" s="1"/>
  <c r="N21" i="7" s="1"/>
  <c r="T20" i="7"/>
  <c r="U20" i="7" s="1"/>
  <c r="R20" i="7"/>
  <c r="S20" i="7" s="1"/>
  <c r="P20" i="7"/>
  <c r="Q20" i="7" s="1"/>
  <c r="I20" i="7"/>
  <c r="M20" i="7" s="1"/>
  <c r="N20" i="7" s="1"/>
  <c r="T19" i="7"/>
  <c r="U19" i="7" s="1"/>
  <c r="R19" i="7"/>
  <c r="S19" i="7" s="1"/>
  <c r="P19" i="7"/>
  <c r="Q19" i="7" s="1"/>
  <c r="M19" i="7"/>
  <c r="N19" i="7" s="1"/>
  <c r="I19" i="7"/>
  <c r="T18" i="7"/>
  <c r="U18" i="7" s="1"/>
  <c r="R18" i="7"/>
  <c r="S18" i="7" s="1"/>
  <c r="P18" i="7"/>
  <c r="Q18" i="7" s="1"/>
  <c r="I18" i="7"/>
  <c r="M18" i="7" s="1"/>
  <c r="N18" i="7" s="1"/>
  <c r="T17" i="7"/>
  <c r="U17" i="7" s="1"/>
  <c r="R17" i="7"/>
  <c r="S17" i="7" s="1"/>
  <c r="P17" i="7"/>
  <c r="Q17" i="7" s="1"/>
  <c r="I17" i="7"/>
  <c r="M17" i="7" s="1"/>
  <c r="N17" i="7" s="1"/>
  <c r="T16" i="7"/>
  <c r="U16" i="7" s="1"/>
  <c r="R16" i="7"/>
  <c r="S16" i="7" s="1"/>
  <c r="P16" i="7"/>
  <c r="Q16" i="7" s="1"/>
  <c r="I16" i="7"/>
  <c r="M16" i="7" s="1"/>
  <c r="N16" i="7" s="1"/>
  <c r="T15" i="7"/>
  <c r="U15" i="7" s="1"/>
  <c r="R15" i="7"/>
  <c r="S15" i="7" s="1"/>
  <c r="P15" i="7"/>
  <c r="Q15" i="7" s="1"/>
  <c r="M15" i="7"/>
  <c r="N15" i="7" s="1"/>
  <c r="I15" i="7"/>
  <c r="T14" i="7"/>
  <c r="U14" i="7" s="1"/>
  <c r="S14" i="7"/>
  <c r="R14" i="7"/>
  <c r="P14" i="7"/>
  <c r="Q14" i="7" s="1"/>
  <c r="I14" i="7"/>
  <c r="M14" i="7" s="1"/>
  <c r="N14" i="7" s="1"/>
  <c r="T13" i="7"/>
  <c r="U13" i="7" s="1"/>
  <c r="R13" i="7"/>
  <c r="S13" i="7" s="1"/>
  <c r="P13" i="7"/>
  <c r="Q13" i="7" s="1"/>
  <c r="I13" i="7"/>
  <c r="M13" i="7" s="1"/>
  <c r="N13" i="7" s="1"/>
  <c r="T12" i="7"/>
  <c r="U12" i="7" s="1"/>
  <c r="R12" i="7"/>
  <c r="S12" i="7" s="1"/>
  <c r="P12" i="7"/>
  <c r="Q12" i="7" s="1"/>
  <c r="I12" i="7"/>
  <c r="M12" i="7" s="1"/>
  <c r="N12" i="7" s="1"/>
  <c r="T11" i="7"/>
  <c r="U11" i="7" s="1"/>
  <c r="R11" i="7"/>
  <c r="S11" i="7" s="1"/>
  <c r="P11" i="7"/>
  <c r="Q11" i="7" s="1"/>
  <c r="I11" i="7"/>
  <c r="M11" i="7" s="1"/>
  <c r="N11" i="7" s="1"/>
  <c r="T10" i="7"/>
  <c r="U10" i="7" s="1"/>
  <c r="R10" i="7"/>
  <c r="S10" i="7" s="1"/>
  <c r="P10" i="7"/>
  <c r="Q10" i="7" s="1"/>
  <c r="I10" i="7"/>
  <c r="M10" i="7" s="1"/>
  <c r="N10" i="7" s="1"/>
  <c r="T9" i="7"/>
  <c r="U9" i="7" s="1"/>
  <c r="R9" i="7"/>
  <c r="S9" i="7" s="1"/>
  <c r="P9" i="7"/>
  <c r="Q9" i="7" s="1"/>
  <c r="M9" i="7"/>
  <c r="N9" i="7" s="1"/>
  <c r="T8" i="7"/>
  <c r="R8" i="7"/>
  <c r="S8" i="7" s="1"/>
  <c r="P8" i="7"/>
  <c r="I8" i="7"/>
  <c r="M8" i="7" s="1"/>
  <c r="N8" i="7" s="1"/>
  <c r="T8" i="6"/>
  <c r="U8" i="6" s="1"/>
  <c r="U9" i="6" s="1"/>
  <c r="M11" i="25" s="1"/>
  <c r="R8" i="6"/>
  <c r="S8" i="6" s="1"/>
  <c r="S9" i="6" s="1"/>
  <c r="J11" i="25" s="1"/>
  <c r="P8" i="6"/>
  <c r="Q8" i="6" s="1"/>
  <c r="Q9" i="6" s="1"/>
  <c r="I8" i="6"/>
  <c r="M8" i="6" s="1"/>
  <c r="N8" i="6" s="1"/>
  <c r="N9" i="6" s="1"/>
  <c r="D11" i="25" s="1"/>
  <c r="T10" i="5"/>
  <c r="U10" i="5" s="1"/>
  <c r="R10" i="5"/>
  <c r="S10" i="5" s="1"/>
  <c r="P10" i="5"/>
  <c r="Q10" i="5" s="1"/>
  <c r="M10" i="5"/>
  <c r="N10" i="5" s="1"/>
  <c r="T9" i="5"/>
  <c r="U9" i="5" s="1"/>
  <c r="R9" i="5"/>
  <c r="S9" i="5" s="1"/>
  <c r="P9" i="5"/>
  <c r="Q9" i="5" s="1"/>
  <c r="M9" i="5"/>
  <c r="N9" i="5" s="1"/>
  <c r="T8" i="5"/>
  <c r="U8" i="5" s="1"/>
  <c r="R8" i="5"/>
  <c r="S8" i="5" s="1"/>
  <c r="P8" i="5"/>
  <c r="Q8" i="5" s="1"/>
  <c r="M8" i="5"/>
  <c r="N8" i="5" s="1"/>
  <c r="U7" i="5"/>
  <c r="T7" i="5"/>
  <c r="R7" i="5"/>
  <c r="S7" i="5" s="1"/>
  <c r="P7" i="5"/>
  <c r="Q7" i="5" s="1"/>
  <c r="I7" i="5"/>
  <c r="M7" i="5" s="1"/>
  <c r="T9" i="4"/>
  <c r="U9" i="4" s="1"/>
  <c r="R9" i="4"/>
  <c r="S9" i="4" s="1"/>
  <c r="P9" i="4"/>
  <c r="Q9" i="4" s="1"/>
  <c r="M9" i="4"/>
  <c r="N9" i="4" s="1"/>
  <c r="T8" i="4"/>
  <c r="U8" i="4" s="1"/>
  <c r="R8" i="4"/>
  <c r="S8" i="4" s="1"/>
  <c r="P8" i="4"/>
  <c r="Q8" i="4" s="1"/>
  <c r="M8" i="4"/>
  <c r="N8" i="4" s="1"/>
  <c r="T7" i="4"/>
  <c r="T10" i="4" s="1"/>
  <c r="L9" i="25" s="1"/>
  <c r="R7" i="4"/>
  <c r="P7" i="4"/>
  <c r="P10" i="4" s="1"/>
  <c r="I7" i="4"/>
  <c r="M7" i="4" s="1"/>
  <c r="T24" i="3"/>
  <c r="U24" i="3" s="1"/>
  <c r="R24" i="3"/>
  <c r="S24" i="3" s="1"/>
  <c r="P24" i="3"/>
  <c r="Q24" i="3" s="1"/>
  <c r="M24" i="3"/>
  <c r="N24" i="3" s="1"/>
  <c r="T23" i="3"/>
  <c r="U23" i="3" s="1"/>
  <c r="R23" i="3"/>
  <c r="S23" i="3" s="1"/>
  <c r="P23" i="3"/>
  <c r="Q23" i="3" s="1"/>
  <c r="M23" i="3"/>
  <c r="N23" i="3" s="1"/>
  <c r="T22" i="3"/>
  <c r="U22" i="3" s="1"/>
  <c r="R22" i="3"/>
  <c r="S22" i="3" s="1"/>
  <c r="P22" i="3"/>
  <c r="Q22" i="3" s="1"/>
  <c r="M22" i="3"/>
  <c r="N22" i="3" s="1"/>
  <c r="T21" i="3"/>
  <c r="U21" i="3" s="1"/>
  <c r="R21" i="3"/>
  <c r="S21" i="3" s="1"/>
  <c r="P21" i="3"/>
  <c r="Q21" i="3" s="1"/>
  <c r="M21" i="3"/>
  <c r="N21" i="3" s="1"/>
  <c r="T20" i="3"/>
  <c r="U20" i="3" s="1"/>
  <c r="R20" i="3"/>
  <c r="S20" i="3" s="1"/>
  <c r="P20" i="3"/>
  <c r="Q20" i="3" s="1"/>
  <c r="M20" i="3"/>
  <c r="N20" i="3" s="1"/>
  <c r="T19" i="3"/>
  <c r="U19" i="3" s="1"/>
  <c r="R19" i="3"/>
  <c r="S19" i="3" s="1"/>
  <c r="P19" i="3"/>
  <c r="Q19" i="3" s="1"/>
  <c r="M19" i="3"/>
  <c r="N19" i="3" s="1"/>
  <c r="T18" i="3"/>
  <c r="U18" i="3" s="1"/>
  <c r="R18" i="3"/>
  <c r="S18" i="3" s="1"/>
  <c r="P18" i="3"/>
  <c r="Q18" i="3" s="1"/>
  <c r="M18" i="3"/>
  <c r="N18" i="3" s="1"/>
  <c r="T17" i="3"/>
  <c r="U17" i="3" s="1"/>
  <c r="R17" i="3"/>
  <c r="S17" i="3" s="1"/>
  <c r="P17" i="3"/>
  <c r="Q17" i="3" s="1"/>
  <c r="M17" i="3"/>
  <c r="N17" i="3" s="1"/>
  <c r="T16" i="3"/>
  <c r="U16" i="3" s="1"/>
  <c r="R16" i="3"/>
  <c r="S16" i="3" s="1"/>
  <c r="P16" i="3"/>
  <c r="Q16" i="3" s="1"/>
  <c r="M16" i="3"/>
  <c r="N16" i="3" s="1"/>
  <c r="T15" i="3"/>
  <c r="U15" i="3" s="1"/>
  <c r="R15" i="3"/>
  <c r="S15" i="3" s="1"/>
  <c r="P15" i="3"/>
  <c r="Q15" i="3" s="1"/>
  <c r="M15" i="3"/>
  <c r="N15" i="3" s="1"/>
  <c r="T14" i="3"/>
  <c r="U14" i="3" s="1"/>
  <c r="R14" i="3"/>
  <c r="S14" i="3" s="1"/>
  <c r="P14" i="3"/>
  <c r="Q14" i="3" s="1"/>
  <c r="M14" i="3"/>
  <c r="N14" i="3" s="1"/>
  <c r="T13" i="3"/>
  <c r="U13" i="3" s="1"/>
  <c r="R13" i="3"/>
  <c r="S13" i="3" s="1"/>
  <c r="P13" i="3"/>
  <c r="Q13" i="3" s="1"/>
  <c r="M13" i="3"/>
  <c r="N13" i="3" s="1"/>
  <c r="T12" i="3"/>
  <c r="U12" i="3" s="1"/>
  <c r="R12" i="3"/>
  <c r="S12" i="3" s="1"/>
  <c r="P12" i="3"/>
  <c r="Q12" i="3" s="1"/>
  <c r="M12" i="3"/>
  <c r="N12" i="3" s="1"/>
  <c r="T11" i="3"/>
  <c r="U11" i="3" s="1"/>
  <c r="R11" i="3"/>
  <c r="S11" i="3" s="1"/>
  <c r="P11" i="3"/>
  <c r="Q11" i="3" s="1"/>
  <c r="M11" i="3"/>
  <c r="N11" i="3" s="1"/>
  <c r="T10" i="3"/>
  <c r="U10" i="3" s="1"/>
  <c r="R10" i="3"/>
  <c r="S10" i="3" s="1"/>
  <c r="P10" i="3"/>
  <c r="Q10" i="3" s="1"/>
  <c r="M10" i="3"/>
  <c r="N10" i="3" s="1"/>
  <c r="T9" i="3"/>
  <c r="U9" i="3" s="1"/>
  <c r="R9" i="3"/>
  <c r="S9" i="3" s="1"/>
  <c r="P9" i="3"/>
  <c r="Q9" i="3" s="1"/>
  <c r="M9" i="3"/>
  <c r="N9" i="3" s="1"/>
  <c r="T8" i="3"/>
  <c r="U8" i="3" s="1"/>
  <c r="R8" i="3"/>
  <c r="S8" i="3" s="1"/>
  <c r="P8" i="3"/>
  <c r="Q8" i="3" s="1"/>
  <c r="M8" i="3"/>
  <c r="N8" i="3" s="1"/>
  <c r="T7" i="3"/>
  <c r="R7" i="3"/>
  <c r="P7" i="3"/>
  <c r="I7" i="3"/>
  <c r="M7" i="3" s="1"/>
  <c r="T24" i="2"/>
  <c r="U24" i="2" s="1"/>
  <c r="R24" i="2"/>
  <c r="S24" i="2" s="1"/>
  <c r="P24" i="2"/>
  <c r="Q24" i="2" s="1"/>
  <c r="M24" i="2"/>
  <c r="N24" i="2" s="1"/>
  <c r="T23" i="2"/>
  <c r="U23" i="2" s="1"/>
  <c r="R23" i="2"/>
  <c r="S23" i="2" s="1"/>
  <c r="P23" i="2"/>
  <c r="Q23" i="2" s="1"/>
  <c r="M23" i="2"/>
  <c r="N23" i="2" s="1"/>
  <c r="T22" i="2"/>
  <c r="U22" i="2" s="1"/>
  <c r="R22" i="2"/>
  <c r="S22" i="2" s="1"/>
  <c r="P22" i="2"/>
  <c r="Q22" i="2" s="1"/>
  <c r="M22" i="2"/>
  <c r="N22" i="2" s="1"/>
  <c r="T21" i="2"/>
  <c r="U21" i="2" s="1"/>
  <c r="R21" i="2"/>
  <c r="S21" i="2" s="1"/>
  <c r="P21" i="2"/>
  <c r="Q21" i="2" s="1"/>
  <c r="M21" i="2"/>
  <c r="N21" i="2" s="1"/>
  <c r="T20" i="2"/>
  <c r="U20" i="2" s="1"/>
  <c r="R20" i="2"/>
  <c r="S20" i="2" s="1"/>
  <c r="P20" i="2"/>
  <c r="Q20" i="2" s="1"/>
  <c r="M20" i="2"/>
  <c r="N20" i="2" s="1"/>
  <c r="T19" i="2"/>
  <c r="U19" i="2" s="1"/>
  <c r="R19" i="2"/>
  <c r="S19" i="2" s="1"/>
  <c r="Q19" i="2"/>
  <c r="P19" i="2"/>
  <c r="M19" i="2"/>
  <c r="N19" i="2" s="1"/>
  <c r="T18" i="2"/>
  <c r="U18" i="2" s="1"/>
  <c r="R18" i="2"/>
  <c r="S18" i="2" s="1"/>
  <c r="P18" i="2"/>
  <c r="Q18" i="2" s="1"/>
  <c r="M18" i="2"/>
  <c r="N18" i="2" s="1"/>
  <c r="T17" i="2"/>
  <c r="U17" i="2" s="1"/>
  <c r="R17" i="2"/>
  <c r="S17" i="2" s="1"/>
  <c r="P17" i="2"/>
  <c r="Q17" i="2" s="1"/>
  <c r="M17" i="2"/>
  <c r="N17" i="2" s="1"/>
  <c r="T16" i="2"/>
  <c r="U16" i="2" s="1"/>
  <c r="R16" i="2"/>
  <c r="S16" i="2" s="1"/>
  <c r="P16" i="2"/>
  <c r="Q16" i="2" s="1"/>
  <c r="M16" i="2"/>
  <c r="N16" i="2" s="1"/>
  <c r="T15" i="2"/>
  <c r="U15" i="2" s="1"/>
  <c r="S15" i="2"/>
  <c r="R15" i="2"/>
  <c r="P15" i="2"/>
  <c r="Q15" i="2" s="1"/>
  <c r="M15" i="2"/>
  <c r="N15" i="2" s="1"/>
  <c r="T14" i="2"/>
  <c r="U14" i="2" s="1"/>
  <c r="R14" i="2"/>
  <c r="S14" i="2" s="1"/>
  <c r="F14" i="2"/>
  <c r="T13" i="2"/>
  <c r="U13" i="2" s="1"/>
  <c r="R13" i="2"/>
  <c r="S13" i="2" s="1"/>
  <c r="P13" i="2"/>
  <c r="Q13" i="2" s="1"/>
  <c r="M13" i="2"/>
  <c r="N13" i="2" s="1"/>
  <c r="T12" i="2"/>
  <c r="U12" i="2" s="1"/>
  <c r="R12" i="2"/>
  <c r="S12" i="2" s="1"/>
  <c r="P12" i="2"/>
  <c r="Q12" i="2" s="1"/>
  <c r="M12" i="2"/>
  <c r="N12" i="2" s="1"/>
  <c r="T11" i="2"/>
  <c r="U11" i="2" s="1"/>
  <c r="R11" i="2"/>
  <c r="S11" i="2" s="1"/>
  <c r="P11" i="2"/>
  <c r="Q11" i="2" s="1"/>
  <c r="M11" i="2"/>
  <c r="N11" i="2" s="1"/>
  <c r="T10" i="2"/>
  <c r="U10" i="2" s="1"/>
  <c r="R10" i="2"/>
  <c r="S10" i="2" s="1"/>
  <c r="P10" i="2"/>
  <c r="Q10" i="2" s="1"/>
  <c r="M10" i="2"/>
  <c r="N10" i="2" s="1"/>
  <c r="T9" i="2"/>
  <c r="U9" i="2" s="1"/>
  <c r="R9" i="2"/>
  <c r="S9" i="2" s="1"/>
  <c r="P9" i="2"/>
  <c r="Q9" i="2" s="1"/>
  <c r="M9" i="2"/>
  <c r="N9" i="2" s="1"/>
  <c r="T8" i="2"/>
  <c r="U8" i="2" s="1"/>
  <c r="R8" i="2"/>
  <c r="S8" i="2" s="1"/>
  <c r="P8" i="2"/>
  <c r="Q8" i="2" s="1"/>
  <c r="M8" i="2"/>
  <c r="N8" i="2" s="1"/>
  <c r="T7" i="2"/>
  <c r="R7" i="2"/>
  <c r="S7" i="2" s="1"/>
  <c r="P7" i="2"/>
  <c r="I7" i="2"/>
  <c r="M7" i="2" s="1"/>
  <c r="N7" i="2" s="1"/>
  <c r="M30" i="1"/>
  <c r="N30" i="1" s="1"/>
  <c r="M29" i="1"/>
  <c r="N29" i="1" s="1"/>
  <c r="M28" i="1"/>
  <c r="N28" i="1" s="1"/>
  <c r="M27" i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M12" i="1"/>
  <c r="N12" i="1" s="1"/>
  <c r="M11" i="1"/>
  <c r="N11" i="1" s="1"/>
  <c r="M10" i="1"/>
  <c r="N10" i="1" s="1"/>
  <c r="M9" i="1"/>
  <c r="N9" i="1" s="1"/>
  <c r="M8" i="1"/>
  <c r="N8" i="1" s="1"/>
  <c r="I6" i="25"/>
  <c r="F6" i="25"/>
  <c r="N7" i="1"/>
  <c r="N33" i="7" l="1"/>
  <c r="D12" i="25" s="1"/>
  <c r="I14" i="2"/>
  <c r="M14" i="2" s="1"/>
  <c r="P33" i="7"/>
  <c r="F12" i="25" s="1"/>
  <c r="P10" i="17"/>
  <c r="F22" i="25" s="1"/>
  <c r="T57" i="24"/>
  <c r="L29" i="25" s="1"/>
  <c r="M16" i="24"/>
  <c r="N16" i="24" s="1"/>
  <c r="I11" i="24"/>
  <c r="M11" i="24" s="1"/>
  <c r="N11" i="24" s="1"/>
  <c r="T11" i="10"/>
  <c r="L15" i="25" s="1"/>
  <c r="R10" i="17"/>
  <c r="I22" i="25" s="1"/>
  <c r="N23" i="24"/>
  <c r="M23" i="24"/>
  <c r="P207" i="19"/>
  <c r="F24" i="25" s="1"/>
  <c r="R30" i="13"/>
  <c r="I18" i="25" s="1"/>
  <c r="Q8" i="14"/>
  <c r="G19" i="25" s="1"/>
  <c r="S7" i="17"/>
  <c r="P16" i="24"/>
  <c r="Q16" i="24" s="1"/>
  <c r="N7" i="11"/>
  <c r="N30" i="11" s="1"/>
  <c r="M30" i="11"/>
  <c r="T25" i="3"/>
  <c r="L8" i="25" s="1"/>
  <c r="T30" i="13"/>
  <c r="L18" i="25" s="1"/>
  <c r="T10" i="17"/>
  <c r="L22" i="25" s="1"/>
  <c r="R33" i="8"/>
  <c r="I13" i="25" s="1"/>
  <c r="P11" i="9"/>
  <c r="F14" i="25" s="1"/>
  <c r="S8" i="14"/>
  <c r="J19" i="25" s="1"/>
  <c r="I81" i="20"/>
  <c r="M81" i="20" s="1"/>
  <c r="N81" i="20" s="1"/>
  <c r="P10" i="22"/>
  <c r="F27" i="25" s="1"/>
  <c r="M15" i="24"/>
  <c r="N15" i="24" s="1"/>
  <c r="M17" i="24"/>
  <c r="N17" i="24" s="1"/>
  <c r="Q7" i="22"/>
  <c r="Q10" i="22" s="1"/>
  <c r="G27" i="25" s="1"/>
  <c r="S7" i="8"/>
  <c r="R82" i="23"/>
  <c r="I28" i="25" s="1"/>
  <c r="S7" i="22"/>
  <c r="S10" i="22" s="1"/>
  <c r="T10" i="22"/>
  <c r="L27" i="25" s="1"/>
  <c r="U10" i="22"/>
  <c r="M27" i="25" s="1"/>
  <c r="P27" i="21"/>
  <c r="R27" i="21"/>
  <c r="I26" i="25" s="1"/>
  <c r="M27" i="21"/>
  <c r="S27" i="21"/>
  <c r="J26" i="25" s="1"/>
  <c r="R129" i="20"/>
  <c r="I25" i="25" s="1"/>
  <c r="Q7" i="17"/>
  <c r="Q10" i="17" s="1"/>
  <c r="G22" i="25" s="1"/>
  <c r="U7" i="17"/>
  <c r="Q7" i="15"/>
  <c r="Q8" i="15" s="1"/>
  <c r="G20" i="25" s="1"/>
  <c r="U7" i="15"/>
  <c r="U8" i="15" s="1"/>
  <c r="M20" i="25" s="1"/>
  <c r="S7" i="15"/>
  <c r="S8" i="15" s="1"/>
  <c r="J20" i="25" s="1"/>
  <c r="U7" i="14"/>
  <c r="U8" i="14" s="1"/>
  <c r="M19" i="25" s="1"/>
  <c r="Q7" i="12"/>
  <c r="Q21" i="12" s="1"/>
  <c r="P21" i="12"/>
  <c r="F17" i="25" s="1"/>
  <c r="U7" i="12"/>
  <c r="U21" i="12" s="1"/>
  <c r="T21" i="12"/>
  <c r="N11" i="10"/>
  <c r="D15" i="25" s="1"/>
  <c r="S11" i="9"/>
  <c r="J14" i="25" s="1"/>
  <c r="T33" i="8"/>
  <c r="L13" i="25" s="1"/>
  <c r="P33" i="8"/>
  <c r="F13" i="25" s="1"/>
  <c r="T33" i="7"/>
  <c r="L12" i="25" s="1"/>
  <c r="S33" i="7"/>
  <c r="J12" i="25" s="1"/>
  <c r="S11" i="5"/>
  <c r="J10" i="25" s="1"/>
  <c r="P11" i="5"/>
  <c r="F10" i="25" s="1"/>
  <c r="T11" i="5"/>
  <c r="L10" i="25" s="1"/>
  <c r="U7" i="4"/>
  <c r="U10" i="4" s="1"/>
  <c r="M9" i="25" s="1"/>
  <c r="R10" i="4"/>
  <c r="I9" i="25" s="1"/>
  <c r="S7" i="4"/>
  <c r="S10" i="4" s="1"/>
  <c r="J9" i="25" s="1"/>
  <c r="F9" i="25"/>
  <c r="Q7" i="4"/>
  <c r="Q10" i="4" s="1"/>
  <c r="G9" i="25" s="1"/>
  <c r="M25" i="3"/>
  <c r="C8" i="25" s="1"/>
  <c r="P25" i="3"/>
  <c r="F8" i="25" s="1"/>
  <c r="R25" i="3"/>
  <c r="I8" i="25" s="1"/>
  <c r="T25" i="2"/>
  <c r="L7" i="25" s="1"/>
  <c r="S25" i="2"/>
  <c r="J7" i="25" s="1"/>
  <c r="Q8" i="16"/>
  <c r="F21" i="25"/>
  <c r="S8" i="16"/>
  <c r="J21" i="25" s="1"/>
  <c r="I21" i="25"/>
  <c r="S7" i="13"/>
  <c r="S30" i="13" s="1"/>
  <c r="J18" i="25" s="1"/>
  <c r="F18" i="25"/>
  <c r="Q7" i="13"/>
  <c r="Q30" i="13" s="1"/>
  <c r="G18" i="25" s="1"/>
  <c r="U7" i="13"/>
  <c r="U30" i="13" s="1"/>
  <c r="M18" i="25" s="1"/>
  <c r="L17" i="25"/>
  <c r="G17" i="25"/>
  <c r="I17" i="25"/>
  <c r="S7" i="12"/>
  <c r="P30" i="11"/>
  <c r="F16" i="25" s="1"/>
  <c r="T30" i="11"/>
  <c r="L16" i="25" s="1"/>
  <c r="R30" i="11"/>
  <c r="I16" i="25" s="1"/>
  <c r="S11" i="10"/>
  <c r="J15" i="25" s="1"/>
  <c r="G11" i="25"/>
  <c r="J6" i="25"/>
  <c r="L6" i="25"/>
  <c r="N11" i="9"/>
  <c r="D14" i="25" s="1"/>
  <c r="N33" i="8"/>
  <c r="D13" i="25" s="1"/>
  <c r="M33" i="8"/>
  <c r="C13" i="25" s="1"/>
  <c r="M31" i="1"/>
  <c r="T207" i="19"/>
  <c r="L24" i="25" s="1"/>
  <c r="S57" i="24"/>
  <c r="J29" i="25" s="1"/>
  <c r="P13" i="24"/>
  <c r="Q13" i="24" s="1"/>
  <c r="M57" i="24"/>
  <c r="C29" i="25" s="1"/>
  <c r="R57" i="24"/>
  <c r="I29" i="25" s="1"/>
  <c r="Q7" i="24"/>
  <c r="U7" i="24"/>
  <c r="U57" i="24" s="1"/>
  <c r="M29" i="25" s="1"/>
  <c r="P14" i="24"/>
  <c r="Q14" i="24" s="1"/>
  <c r="M82" i="23"/>
  <c r="C28" i="25" s="1"/>
  <c r="N7" i="23"/>
  <c r="N82" i="23" s="1"/>
  <c r="D28" i="25" s="1"/>
  <c r="S82" i="23"/>
  <c r="J28" i="25" s="1"/>
  <c r="P82" i="23"/>
  <c r="T82" i="23"/>
  <c r="L28" i="25" s="1"/>
  <c r="U82" i="23"/>
  <c r="M28" i="25" s="1"/>
  <c r="Q82" i="23"/>
  <c r="N7" i="22"/>
  <c r="N10" i="22" s="1"/>
  <c r="D27" i="25" s="1"/>
  <c r="M10" i="22"/>
  <c r="N27" i="21"/>
  <c r="D26" i="25" s="1"/>
  <c r="Q7" i="21"/>
  <c r="Q27" i="21" s="1"/>
  <c r="U7" i="21"/>
  <c r="U27" i="21" s="1"/>
  <c r="M26" i="25" s="1"/>
  <c r="M129" i="20"/>
  <c r="C25" i="25" s="1"/>
  <c r="N7" i="20"/>
  <c r="N129" i="20" s="1"/>
  <c r="D25" i="25" s="1"/>
  <c r="S7" i="20"/>
  <c r="S129" i="20" s="1"/>
  <c r="J25" i="25" s="1"/>
  <c r="P129" i="20"/>
  <c r="F25" i="25" s="1"/>
  <c r="T129" i="20"/>
  <c r="L25" i="25" s="1"/>
  <c r="Q129" i="20"/>
  <c r="G25" i="25" s="1"/>
  <c r="U129" i="20"/>
  <c r="M25" i="25" s="1"/>
  <c r="M207" i="19"/>
  <c r="C24" i="25" s="1"/>
  <c r="N7" i="19"/>
  <c r="N207" i="19" s="1"/>
  <c r="D24" i="25" s="1"/>
  <c r="Q7" i="19"/>
  <c r="Q207" i="19" s="1"/>
  <c r="G24" i="25" s="1"/>
  <c r="U7" i="19"/>
  <c r="U207" i="19" s="1"/>
  <c r="M24" i="25" s="1"/>
  <c r="R207" i="19"/>
  <c r="S207" i="19"/>
  <c r="J24" i="25" s="1"/>
  <c r="N7" i="18"/>
  <c r="N9" i="18" s="1"/>
  <c r="D23" i="25" s="1"/>
  <c r="S7" i="18"/>
  <c r="S9" i="18" s="1"/>
  <c r="J23" i="25" s="1"/>
  <c r="Q7" i="18"/>
  <c r="Q9" i="18" s="1"/>
  <c r="U7" i="18"/>
  <c r="U9" i="18" s="1"/>
  <c r="M23" i="25" s="1"/>
  <c r="N7" i="17"/>
  <c r="N10" i="17" s="1"/>
  <c r="D22" i="25" s="1"/>
  <c r="M10" i="17"/>
  <c r="S10" i="17"/>
  <c r="J22" i="25" s="1"/>
  <c r="U10" i="17"/>
  <c r="M22" i="25" s="1"/>
  <c r="M8" i="16"/>
  <c r="C21" i="25" s="1"/>
  <c r="T8" i="16"/>
  <c r="L21" i="25" s="1"/>
  <c r="N7" i="15"/>
  <c r="N8" i="15" s="1"/>
  <c r="D20" i="25" s="1"/>
  <c r="N7" i="14"/>
  <c r="N8" i="14" s="1"/>
  <c r="D19" i="25" s="1"/>
  <c r="M8" i="14"/>
  <c r="C19" i="25" s="1"/>
  <c r="N7" i="13"/>
  <c r="N30" i="13" s="1"/>
  <c r="D18" i="25" s="1"/>
  <c r="M30" i="13"/>
  <c r="N7" i="12"/>
  <c r="C17" i="25"/>
  <c r="M17" i="25"/>
  <c r="C16" i="25"/>
  <c r="S30" i="11"/>
  <c r="J16" i="25" s="1"/>
  <c r="D16" i="25"/>
  <c r="Q7" i="11"/>
  <c r="Q30" i="11" s="1"/>
  <c r="U7" i="11"/>
  <c r="U30" i="11" s="1"/>
  <c r="M16" i="25" s="1"/>
  <c r="Q7" i="10"/>
  <c r="Q11" i="10" s="1"/>
  <c r="U7" i="10"/>
  <c r="U11" i="10" s="1"/>
  <c r="M15" i="25" s="1"/>
  <c r="M11" i="10"/>
  <c r="C15" i="25" s="1"/>
  <c r="R11" i="10"/>
  <c r="Q7" i="9"/>
  <c r="Q11" i="9" s="1"/>
  <c r="U7" i="9"/>
  <c r="U11" i="9" s="1"/>
  <c r="M14" i="25" s="1"/>
  <c r="M11" i="9"/>
  <c r="C14" i="25" s="1"/>
  <c r="R11" i="9"/>
  <c r="S33" i="8"/>
  <c r="J13" i="25" s="1"/>
  <c r="Q7" i="8"/>
  <c r="Q33" i="8" s="1"/>
  <c r="U7" i="8"/>
  <c r="U33" i="8" s="1"/>
  <c r="M13" i="25" s="1"/>
  <c r="Q8" i="7"/>
  <c r="Q33" i="7" s="1"/>
  <c r="U8" i="7"/>
  <c r="U33" i="7" s="1"/>
  <c r="M12" i="25" s="1"/>
  <c r="M33" i="7"/>
  <c r="C12" i="25" s="1"/>
  <c r="R33" i="7"/>
  <c r="M9" i="6"/>
  <c r="C11" i="25" s="1"/>
  <c r="R9" i="6"/>
  <c r="I11" i="25" s="1"/>
  <c r="P9" i="6"/>
  <c r="F11" i="25" s="1"/>
  <c r="T9" i="6"/>
  <c r="L11" i="25" s="1"/>
  <c r="N7" i="5"/>
  <c r="N11" i="5" s="1"/>
  <c r="D10" i="25" s="1"/>
  <c r="M11" i="5"/>
  <c r="C10" i="25" s="1"/>
  <c r="Q11" i="5"/>
  <c r="G10" i="25" s="1"/>
  <c r="U11" i="5"/>
  <c r="M10" i="25" s="1"/>
  <c r="R11" i="5"/>
  <c r="I10" i="25" s="1"/>
  <c r="N7" i="4"/>
  <c r="N10" i="4" s="1"/>
  <c r="M10" i="4"/>
  <c r="N7" i="3"/>
  <c r="N25" i="3" s="1"/>
  <c r="D8" i="25" s="1"/>
  <c r="S7" i="3"/>
  <c r="S25" i="3" s="1"/>
  <c r="J8" i="25" s="1"/>
  <c r="Q7" i="3"/>
  <c r="Q25" i="3" s="1"/>
  <c r="U7" i="3"/>
  <c r="U25" i="3" s="1"/>
  <c r="M8" i="25" s="1"/>
  <c r="P14" i="2"/>
  <c r="Q14" i="2" s="1"/>
  <c r="R25" i="2"/>
  <c r="I7" i="25" s="1"/>
  <c r="Q7" i="2"/>
  <c r="U7" i="2"/>
  <c r="U25" i="2" s="1"/>
  <c r="M7" i="25" s="1"/>
  <c r="N31" i="1"/>
  <c r="M6" i="25"/>
  <c r="N57" i="24" l="1"/>
  <c r="D29" i="25" s="1"/>
  <c r="N14" i="2"/>
  <c r="N25" i="2" s="1"/>
  <c r="D7" i="25" s="1"/>
  <c r="M25" i="2"/>
  <c r="C7" i="25" s="1"/>
  <c r="F28" i="25"/>
  <c r="G28" i="25"/>
  <c r="J27" i="25"/>
  <c r="C27" i="25"/>
  <c r="G26" i="25"/>
  <c r="C26" i="25"/>
  <c r="F26" i="25"/>
  <c r="I24" i="25"/>
  <c r="G23" i="25"/>
  <c r="C22" i="25"/>
  <c r="N21" i="12"/>
  <c r="D17" i="25" s="1"/>
  <c r="S21" i="12"/>
  <c r="J17" i="25" s="1"/>
  <c r="J30" i="25" s="1"/>
  <c r="I14" i="25"/>
  <c r="G14" i="25"/>
  <c r="G13" i="25"/>
  <c r="G12" i="25"/>
  <c r="I12" i="25"/>
  <c r="G8" i="25"/>
  <c r="L30" i="25"/>
  <c r="C18" i="25"/>
  <c r="M30" i="25"/>
  <c r="G16" i="25"/>
  <c r="G15" i="25"/>
  <c r="I15" i="25"/>
  <c r="D6" i="25"/>
  <c r="C6" i="25"/>
  <c r="G6" i="25"/>
  <c r="C9" i="25"/>
  <c r="D9" i="25"/>
  <c r="Q57" i="24"/>
  <c r="P57" i="24"/>
  <c r="Q25" i="2"/>
  <c r="P25" i="2"/>
  <c r="F29" i="25" l="1"/>
  <c r="G29" i="25"/>
  <c r="I30" i="25"/>
  <c r="D30" i="25"/>
  <c r="G7" i="25"/>
  <c r="F7" i="25"/>
  <c r="F30" i="25" s="1"/>
  <c r="C30" i="25"/>
  <c r="G30" i="25" l="1"/>
</calcChain>
</file>

<file path=xl/sharedStrings.xml><?xml version="1.0" encoding="utf-8"?>
<sst xmlns="http://schemas.openxmlformats.org/spreadsheetml/2006/main" count="2758" uniqueCount="1995">
  <si>
    <t>Nazwa: Dostawy leków dla szpitali w ramach wspólnego zamówienia szpitali</t>
  </si>
  <si>
    <t>Załącznik nr 4 do SWZ</t>
  </si>
  <si>
    <t>Nr sprawy 12/2022/DZP/PN</t>
  </si>
  <si>
    <t>Część nr 1  - Dostawy antybiotyków</t>
  </si>
  <si>
    <t>ARKUSZ ASORTYMENTOWO-CENOWY</t>
  </si>
  <si>
    <t>Szpital w Orzeszu *</t>
  </si>
  <si>
    <t>Szpital w Wodzisławiu *</t>
  </si>
  <si>
    <t>Szpital Pilchowice *</t>
  </si>
  <si>
    <t>Razem</t>
  </si>
  <si>
    <t>Nr poz.</t>
  </si>
  <si>
    <t>Nazwa chemiczna leku / dawka</t>
  </si>
  <si>
    <t>Nazwa handlowa leku</t>
  </si>
  <si>
    <t>KOD EAN</t>
  </si>
  <si>
    <t>Dawka / sugerowane opakowanie</t>
  </si>
  <si>
    <t>ilość opak. na 12 m-cy 01.01.2023-31.12.2023</t>
  </si>
  <si>
    <t>ilość opak. na 12 m-cy 01.01.2023-31.12.2022</t>
  </si>
  <si>
    <t>ilość opakowan na 12 miesięcy</t>
  </si>
  <si>
    <t>zmiana ilości opakowań (TAK/ NIE)</t>
  </si>
  <si>
    <t>cena jedn netto op handlowego</t>
  </si>
  <si>
    <t>podatek</t>
  </si>
  <si>
    <t>Razem wartość netto</t>
  </si>
  <si>
    <t>Razem wartość brutto</t>
  </si>
  <si>
    <t>Orzesze</t>
  </si>
  <si>
    <t>Wodzisław</t>
  </si>
  <si>
    <t>Pilchowice</t>
  </si>
  <si>
    <t>1.1</t>
  </si>
  <si>
    <t>Amfoterycyna B 50 mg</t>
  </si>
  <si>
    <t xml:space="preserve"> 0,05 g x 1 fiol </t>
  </si>
  <si>
    <t>1.2</t>
  </si>
  <si>
    <t>Cefepim 1000 mg</t>
  </si>
  <si>
    <t>1 g x 10 fiol.</t>
  </si>
  <si>
    <t>1.3</t>
  </si>
  <si>
    <t xml:space="preserve">Ciprofloxacinum  100 mg
</t>
  </si>
  <si>
    <t>0,1g x 10 amp.</t>
  </si>
  <si>
    <t>1.4</t>
  </si>
  <si>
    <t xml:space="preserve">Clindamycinum 600 mg
</t>
  </si>
  <si>
    <t>0,6g/4 ml x 5 amp</t>
  </si>
  <si>
    <t>1.5</t>
  </si>
  <si>
    <t>Clindamycinum 300 mg (p.o)</t>
  </si>
  <si>
    <t>0,3 g x 16 szt.</t>
  </si>
  <si>
    <t>1.6</t>
  </si>
  <si>
    <t>Fluconazolum  200 mg</t>
  </si>
  <si>
    <t>2mg/ml x 10 butelek, 100 ml</t>
  </si>
  <si>
    <t>1.7</t>
  </si>
  <si>
    <t>Fosfomycin 3g (p.o)</t>
  </si>
  <si>
    <t>3 g / 1 szt</t>
  </si>
  <si>
    <t>1.8</t>
  </si>
  <si>
    <t>Gentamycinum sulfas 80 mg</t>
  </si>
  <si>
    <t>0,08g/2 ml x 10 amp</t>
  </si>
  <si>
    <t>1.9</t>
  </si>
  <si>
    <t xml:space="preserve">Imipenem 500 mg + Cilastatinum 500 mg  </t>
  </si>
  <si>
    <t>1 g x 1 fiol.</t>
  </si>
  <si>
    <t>1.10</t>
  </si>
  <si>
    <t>Levofloksacin 500 mg (i.v.)</t>
  </si>
  <si>
    <t>5 mg / ml x 1 fiol x 100 ml</t>
  </si>
  <si>
    <t>1.11</t>
  </si>
  <si>
    <t>Levofloksacin 500 mg (p.o.)</t>
  </si>
  <si>
    <t>0,5 g x 10 szt.</t>
  </si>
  <si>
    <t>1.12</t>
  </si>
  <si>
    <t>Lincomycinum  600 mg</t>
  </si>
  <si>
    <t>0,6 g/2ml  x 1 fiolka</t>
  </si>
  <si>
    <t>1.13</t>
  </si>
  <si>
    <t xml:space="preserve">Meropenem 0,5g </t>
  </si>
  <si>
    <t>0,5 g x 10 fiol.</t>
  </si>
  <si>
    <t>1.14</t>
  </si>
  <si>
    <t xml:space="preserve">Meropenem 1g 
</t>
  </si>
  <si>
    <t>1g x 10 fiolek</t>
  </si>
  <si>
    <t>1.15</t>
  </si>
  <si>
    <t xml:space="preserve">Moxifloxacin 400 mg </t>
  </si>
  <si>
    <t>0,4 g x 10 szt.</t>
  </si>
  <si>
    <t>1.16</t>
  </si>
  <si>
    <t>Nystatinum 500 000 j.m. (p.o.)</t>
  </si>
  <si>
    <t>500 000 j.m x 16 szt.</t>
  </si>
  <si>
    <t>1.17</t>
  </si>
  <si>
    <t xml:space="preserve">Ofloxacinum 200 mg (p.o.) </t>
  </si>
  <si>
    <t>0,2 g x 10 szt.</t>
  </si>
  <si>
    <t>1.18</t>
  </si>
  <si>
    <t>Piperacylina z Tazobaktamem</t>
  </si>
  <si>
    <t>2 g + 0,25 g a 10 fiol.</t>
  </si>
  <si>
    <t>1.19</t>
  </si>
  <si>
    <t>Rifaximinum 200mg (p.o)</t>
  </si>
  <si>
    <t>0,2 g x 28 szt.</t>
  </si>
  <si>
    <t>1.20</t>
  </si>
  <si>
    <t>Spiramycin 3 mln j.m (p.o)</t>
  </si>
  <si>
    <t>3 mln j.m x 10 szt.</t>
  </si>
  <si>
    <t>1.21</t>
  </si>
  <si>
    <t>Sulfamethoxazolum + Trimethoprimum  960 mg (p.o)</t>
  </si>
  <si>
    <t>0,96 g x 10 szt.</t>
  </si>
  <si>
    <t>1.22</t>
  </si>
  <si>
    <t xml:space="preserve">Vankomycin proszek do sporz. roztw. do inf. i roztw. doustnego 500 mg </t>
  </si>
  <si>
    <t>0,5 g x 5 fiol.</t>
  </si>
  <si>
    <t>1.23</t>
  </si>
  <si>
    <t>Chlorowodorek terbinafiny 250 mg (p.o)</t>
  </si>
  <si>
    <t>250mg x 28 szt</t>
  </si>
  <si>
    <t>1.24</t>
  </si>
  <si>
    <t>Vorikonazol 200mg (p.o)</t>
  </si>
  <si>
    <t>200mg x 30 szt. powl.</t>
  </si>
  <si>
    <t>Razem  wartość Część nr 1</t>
  </si>
  <si>
    <t xml:space="preserve">* w przypadku zmiany ilości sztuk w opakowaniu, Wykonawca przelicza ilość opakowań (pozycje ilości opakowań dla poszczególnych szpitali)  zaokr w górę do pełnych opakowań </t>
  </si>
  <si>
    <t>(arkusz należy opatrzeć kwalifikowanym podpisem elektronicznym osoby uprawnionej do składania oświadczeń woli w imieniu Wykonawcy)</t>
  </si>
  <si>
    <t>Część nr 2  - Dostawy antybiotyków</t>
  </si>
  <si>
    <t>2.1</t>
  </si>
  <si>
    <t xml:space="preserve">Amikacinum sulfas 250 mg   </t>
  </si>
  <si>
    <t>0,25 g x 1 fiolka</t>
  </si>
  <si>
    <t>2.2</t>
  </si>
  <si>
    <t>Amikacinum sulfas 500 mg</t>
  </si>
  <si>
    <t>0,5g x 1 fiolka</t>
  </si>
  <si>
    <t>2.3</t>
  </si>
  <si>
    <t>Amikacinum sulfas 1g</t>
  </si>
  <si>
    <t>1 g x 1 fiolka</t>
  </si>
  <si>
    <t>2.4</t>
  </si>
  <si>
    <t>Cefotaxinum 1 g</t>
  </si>
  <si>
    <t>1 g x 1 fioka</t>
  </si>
  <si>
    <t>2.5</t>
  </si>
  <si>
    <t>Ceftazidimum 1g</t>
  </si>
  <si>
    <t>1,0 g x 1 fiol</t>
  </si>
  <si>
    <t>2.6</t>
  </si>
  <si>
    <t xml:space="preserve">Cefuroxime  1,5 g </t>
  </si>
  <si>
    <t>1,5 g x 1 fiol.</t>
  </si>
  <si>
    <t>2.7</t>
  </si>
  <si>
    <t>Ciprofloxacinum  250 mg (p.o.)</t>
  </si>
  <si>
    <t>0,25g x 10 szt.</t>
  </si>
  <si>
    <t>2.8</t>
  </si>
  <si>
    <t>Ciprofloxacinum 200 mg</t>
  </si>
  <si>
    <t>0,2g x 40 butelka 100 ml</t>
  </si>
  <si>
    <t>2.9</t>
  </si>
  <si>
    <t>Ciprofloxacinum 400 mg</t>
  </si>
  <si>
    <t>0,4g x 20butelka 200 ml</t>
  </si>
  <si>
    <t>2.10</t>
  </si>
  <si>
    <t>Ciprofloxacinum 500 mg</t>
  </si>
  <si>
    <t>0,5g x 10 szt.</t>
  </si>
  <si>
    <t>2.11</t>
  </si>
  <si>
    <t>Fluconazolum 100 mg (p.o)</t>
  </si>
  <si>
    <t>0,1 g x 28 szt.</t>
  </si>
  <si>
    <t>2.12</t>
  </si>
  <si>
    <t>Fluconazolum 50 mg (p.o.)</t>
  </si>
  <si>
    <t>0,05 g  x 14 szt.</t>
  </si>
  <si>
    <t>2.13</t>
  </si>
  <si>
    <t>Itraconazole kaps. 100 mg (p.o.)</t>
  </si>
  <si>
    <t>2.14</t>
  </si>
  <si>
    <t>Linezolid 600 mg</t>
  </si>
  <si>
    <t>2 mg/ml x 1 worek 300 ml</t>
  </si>
  <si>
    <t>2.15</t>
  </si>
  <si>
    <t>Linezolid 600 mg (p.o)</t>
  </si>
  <si>
    <t xml:space="preserve">0,6 g x 10 szt. </t>
  </si>
  <si>
    <t>2.16</t>
  </si>
  <si>
    <t xml:space="preserve">Metronidazole 500 mg
</t>
  </si>
  <si>
    <t>0,5 g x 40 flakówn 100 ml</t>
  </si>
  <si>
    <t>2.17</t>
  </si>
  <si>
    <t>Metronidazole  250 mg (p.o)</t>
  </si>
  <si>
    <t>0,25 g x 20 szt.</t>
  </si>
  <si>
    <t>2.18</t>
  </si>
  <si>
    <t xml:space="preserve">Sulfamethoxazolum + Trimethoprimum 480 mg/5 ml  </t>
  </si>
  <si>
    <t>480mg/5ml x 10 amp</t>
  </si>
  <si>
    <t>Razem  wartość Część nr 2</t>
  </si>
  <si>
    <t>Część 3 - Dostawy antybiotyków</t>
  </si>
  <si>
    <t>ilość opakowań na 12 miesięcy</t>
  </si>
  <si>
    <t>3.1</t>
  </si>
  <si>
    <t>Amoxicillinum  1 g  (p.o.)</t>
  </si>
  <si>
    <t>1g x 16 szt.</t>
  </si>
  <si>
    <t>3.2</t>
  </si>
  <si>
    <t>Amoxicillinum Ac. clavulanicum   625 mg  (p.o)</t>
  </si>
  <si>
    <t>0,625g x 21szt.</t>
  </si>
  <si>
    <t>3.3</t>
  </si>
  <si>
    <t>Amoxicillinum Ac. clavulanicum  1g+0,2g</t>
  </si>
  <si>
    <t>1,2g x 1fiolka</t>
  </si>
  <si>
    <t>3.4</t>
  </si>
  <si>
    <t>Amoxicillinum Ac. clavulanicum 875Mg+125mg. (p.o.)</t>
  </si>
  <si>
    <t>1 g x 14 szt.</t>
  </si>
  <si>
    <t>3.5</t>
  </si>
  <si>
    <t>Ampicillinum + sulbactamum</t>
  </si>
  <si>
    <t>1 g + 500 mg x 1 fiol</t>
  </si>
  <si>
    <t>3.6</t>
  </si>
  <si>
    <t>Ampicillinum 0,5 g</t>
  </si>
  <si>
    <t xml:space="preserve">0,5 g x 1 fiol. </t>
  </si>
  <si>
    <t>3.7</t>
  </si>
  <si>
    <t>Ampicillinum 1 g</t>
  </si>
  <si>
    <t>1 g x 1 fiol.s.subs.</t>
  </si>
  <si>
    <t>3.8</t>
  </si>
  <si>
    <t>Azymycyna 0,5g (p.o)</t>
  </si>
  <si>
    <t>0,5 g x 3 szt.</t>
  </si>
  <si>
    <t>3.9</t>
  </si>
  <si>
    <t xml:space="preserve">Clarithromycin 500 mg  </t>
  </si>
  <si>
    <t>0,5 g x 1fiol</t>
  </si>
  <si>
    <t>3.10</t>
  </si>
  <si>
    <t>Clarithromycin 250 mg (p.o)</t>
  </si>
  <si>
    <t>0,25 g x 14 szt.</t>
  </si>
  <si>
    <t>3.11</t>
  </si>
  <si>
    <t>Clarithromycin 500 mg (p.o.)</t>
  </si>
  <si>
    <t>0,5g x 14 szt.</t>
  </si>
  <si>
    <t>3.12</t>
  </si>
  <si>
    <t>Colistimethatum natricum 1 000 000 j.m.</t>
  </si>
  <si>
    <t>1mln j.m. X 20 fiol.</t>
  </si>
  <si>
    <t>3.13</t>
  </si>
  <si>
    <t>Doxycyclinum 100 mg (p.o.)</t>
  </si>
  <si>
    <t>0,1 g x 10 szt.</t>
  </si>
  <si>
    <t>3.14</t>
  </si>
  <si>
    <t>Nystatinum  100 000 j.m./ml</t>
  </si>
  <si>
    <t xml:space="preserve"> 100 000 j.m./ml  but. 30 ml zaw.</t>
  </si>
  <si>
    <t>3.15</t>
  </si>
  <si>
    <t>Rifampicinum 150 mg + Izoniazidum 100mg (p.o.)</t>
  </si>
  <si>
    <t>0,15 g + 0,1 g x  100 szt.</t>
  </si>
  <si>
    <t>3.16</t>
  </si>
  <si>
    <t>Rifampicinum 300mg + Izoniazidum 150mg (p.o)</t>
  </si>
  <si>
    <t>0,3 g + 0,15 g x 100 szt.</t>
  </si>
  <si>
    <t>3.17</t>
  </si>
  <si>
    <t>Rifampicinum kaps. Twarde 150 mg  (p.o.)</t>
  </si>
  <si>
    <t>0,15 g x 100 szt.</t>
  </si>
  <si>
    <t>3.18</t>
  </si>
  <si>
    <t>Rifampicinum kaps. Twarde 300 mg 100 szt. (p.o.)</t>
  </si>
  <si>
    <t>0,3 g x 100 szt.</t>
  </si>
  <si>
    <t>Razem  wartość Część nr 3</t>
  </si>
  <si>
    <t>Część 4 - Dostawy antybiotyków</t>
  </si>
  <si>
    <t>4.1</t>
  </si>
  <si>
    <t>Ceftriakson 1g,</t>
  </si>
  <si>
    <t>1,0g x 1fiolka</t>
  </si>
  <si>
    <t>4.2</t>
  </si>
  <si>
    <t>Cefuroxime 250 mg (p.o.)</t>
  </si>
  <si>
    <t>0,25 g x 10 tabl.</t>
  </si>
  <si>
    <t>4.3</t>
  </si>
  <si>
    <t>Cefuroxime  500 mg (szt.</t>
  </si>
  <si>
    <t>0,5 g x 10 tabl.</t>
  </si>
  <si>
    <t>Razem  wartość Część nr 4</t>
  </si>
  <si>
    <t>Część 5 - Dostawy leków przeciwprątkowych</t>
  </si>
  <si>
    <t>5.1</t>
  </si>
  <si>
    <t>Ethambutolum kaps. 250 mg (p.o.)</t>
  </si>
  <si>
    <t>0,25 g x 250 szt,</t>
  </si>
  <si>
    <t>5.2</t>
  </si>
  <si>
    <t>Isoniazidum tabl. 100 mg (p.o.)</t>
  </si>
  <si>
    <t>0,1 g x 250 szt.</t>
  </si>
  <si>
    <t>5.3</t>
  </si>
  <si>
    <t>Pyrazinamidum tabl. 500 mg (p.o.)</t>
  </si>
  <si>
    <t>0,5 g x 250 szt.</t>
  </si>
  <si>
    <t>5.4</t>
  </si>
  <si>
    <t>Tuberkulina roztw. do wstrz. 2 T.U./0,1 ml,  10 fiolek 1,5 ml</t>
  </si>
  <si>
    <t>2 T.U./0,1 ml x 10 fiolek 1,5 ml</t>
  </si>
  <si>
    <t>Razem  wartość Część nr 5</t>
  </si>
  <si>
    <t>6.1</t>
  </si>
  <si>
    <t xml:space="preserve">Streptomycinum 1 g 
</t>
  </si>
  <si>
    <t>1 g x 1 fiol</t>
  </si>
  <si>
    <t>TAK</t>
  </si>
  <si>
    <t>Razem  wartość Część nr 6</t>
  </si>
  <si>
    <t>Część nr 7  - Dostawy środków odurzających</t>
  </si>
  <si>
    <t>7.1</t>
  </si>
  <si>
    <t xml:space="preserve">Chlorowodorek oksykodonu 10mg/1ml x 10amp </t>
  </si>
  <si>
    <t>10 mg / 1 ml x 10 amp</t>
  </si>
  <si>
    <t>7.2</t>
  </si>
  <si>
    <t>Chlorowodorek oksykodonu 10mg/2ml</t>
  </si>
  <si>
    <t>10 mg / 2 ml x 5 amp</t>
  </si>
  <si>
    <t>7.3</t>
  </si>
  <si>
    <t>Cytrynian fentanylu,  133  mcg, tabletki podjęzykowe,</t>
  </si>
  <si>
    <t>133 mcg x 30 tabletek</t>
  </si>
  <si>
    <t>7.4</t>
  </si>
  <si>
    <t>Cytrynian fentanylu,  267 mcg, tabletki podjęzykowe,</t>
  </si>
  <si>
    <t>267 mcg x 30 tabletek</t>
  </si>
  <si>
    <t>7.5</t>
  </si>
  <si>
    <t xml:space="preserve">Fentanyl : system transdermalny  100 µg/h  </t>
  </si>
  <si>
    <t>100 ug/h x 5 plastrów</t>
  </si>
  <si>
    <t>7.6</t>
  </si>
  <si>
    <t xml:space="preserve">Fentanyl : system transdermalny  12 µg/h </t>
  </si>
  <si>
    <t>12,5 ug/h x 5 plastrów</t>
  </si>
  <si>
    <t>7.7</t>
  </si>
  <si>
    <t xml:space="preserve">Fentanyl : system transdermalny  50 µg/h  </t>
  </si>
  <si>
    <t>50 ug/h x 5 plastrów</t>
  </si>
  <si>
    <t>7.8</t>
  </si>
  <si>
    <t xml:space="preserve">Fentanyl : system transdermalny ; 25 µg/h  </t>
  </si>
  <si>
    <t>25 ug/h x 5 plastrów</t>
  </si>
  <si>
    <t>7.9</t>
  </si>
  <si>
    <t xml:space="preserve">Fentanyl : system transdermalny ; 75 µg/h  </t>
  </si>
  <si>
    <t>75 ug/h x 5 palstrów</t>
  </si>
  <si>
    <t>7.10</t>
  </si>
  <si>
    <t xml:space="preserve">Fentanyl 0,1mg/2ml </t>
  </si>
  <si>
    <t>0,1mg/2ml x 50 amp</t>
  </si>
  <si>
    <t>7.11</t>
  </si>
  <si>
    <t>Fentanyl aerozol do nosa, roztwór 100 µg/dawkę 10 dawek</t>
  </si>
  <si>
    <t>100 ug/dawke x 10 dawek</t>
  </si>
  <si>
    <t>7.12</t>
  </si>
  <si>
    <t>Fentanyl aerozol do nosa,roztwór 50 µg/dawkę 10 dawek</t>
  </si>
  <si>
    <t>50 ug/dawke x 10 dawek</t>
  </si>
  <si>
    <t>7.13</t>
  </si>
  <si>
    <t>Morphinum sulfas  tabl. o przedł uwalnianu 10 mg 20 szt.</t>
  </si>
  <si>
    <t>0,01 g x 20 tabl.</t>
  </si>
  <si>
    <t>7.14</t>
  </si>
  <si>
    <t>Morphinum sulfas  tabl. o przedł uwalnianu 100mg 20szt.</t>
  </si>
  <si>
    <t>0,1 g x 20 tabl.</t>
  </si>
  <si>
    <t>7.15</t>
  </si>
  <si>
    <t>Morphinum sulfas  tabl. o przedł uwalnianu 30 mg 20 szt.</t>
  </si>
  <si>
    <t>0,03 g x 20 tabl.</t>
  </si>
  <si>
    <t>7.16</t>
  </si>
  <si>
    <t>Morphinum sulfas  tabl. o przedł uwalnianu 60 mg 20 szt.</t>
  </si>
  <si>
    <t>0,06 g x 20 tabl.</t>
  </si>
  <si>
    <t>7.17</t>
  </si>
  <si>
    <t>Morphinum sulfas  tabl. powl. 20 mg 60 szt.</t>
  </si>
  <si>
    <t>0,02 g x 60 tabl.</t>
  </si>
  <si>
    <t>7.18</t>
  </si>
  <si>
    <t>Morphinum sulfas roztw. do wstrz. 10 mg/ml 10 amp. 1 ml</t>
  </si>
  <si>
    <t>0,01 g/ml x 10 amp.</t>
  </si>
  <si>
    <t>7.19</t>
  </si>
  <si>
    <t>Morphinum sulfas roztw. do wstrz. 20 mg/ml 10 amp. 1 ml</t>
  </si>
  <si>
    <t>0,02 g /ml x 10 amp.</t>
  </si>
  <si>
    <t>7.20</t>
  </si>
  <si>
    <t>Oxycodon 10 mg+Nalokson 5 mg, tabletki o przedł. Uwalnianiu</t>
  </si>
  <si>
    <t>1 op.= 30 tabletek</t>
  </si>
  <si>
    <t>7.21</t>
  </si>
  <si>
    <t>Oxycodon 20 mg+Nalokson 10 mg, tabletki o przedł. uwalnianiu</t>
  </si>
  <si>
    <t>7.22</t>
  </si>
  <si>
    <t>Oxycodone hydrochloride, tabl.o przedł.uwaln 10mg. Wskazania:ból od umarkowanego do silnego nasilenia</t>
  </si>
  <si>
    <t>10 mg x 60 tabletek</t>
  </si>
  <si>
    <t>7.23</t>
  </si>
  <si>
    <t>Oxycodone hydrochloride, tabl.o przedł.uwaln 20mg. Wskazania:ból od umarkowanego do silnego nasilenia</t>
  </si>
  <si>
    <t>20 mg x 60 tabletek</t>
  </si>
  <si>
    <t>7.24</t>
  </si>
  <si>
    <t>Oxycodone hydrochloride, tabl.o przedł.uwaln 5mg. Wskazania:ból od umarkowanego do silnego nasilenia</t>
  </si>
  <si>
    <t>5 mg x 60 tabletek</t>
  </si>
  <si>
    <t>7.25</t>
  </si>
  <si>
    <t>Pethidine roztw. do wstrz. 100 mg/2 ml   10 amp. 2 ml</t>
  </si>
  <si>
    <t>0,1 g/2ml  x 10 amp.</t>
  </si>
  <si>
    <t>Razem  wartość Część nr 7</t>
  </si>
  <si>
    <t>Część nr 8 - Dostawy leków psychotropowych</t>
  </si>
  <si>
    <t>8.1</t>
  </si>
  <si>
    <t>Alprazolam 0,25mg (p.o.)</t>
  </si>
  <si>
    <t>0,25mg x 30 szt</t>
  </si>
  <si>
    <t>8.2</t>
  </si>
  <si>
    <t>Alprazolam 0,5mg (p.o.)</t>
  </si>
  <si>
    <t>0,5 mg x 30 szt</t>
  </si>
  <si>
    <t>8.3</t>
  </si>
  <si>
    <t>Alprazolam 1mg (p.o.)</t>
  </si>
  <si>
    <t>1mg x 30 szt</t>
  </si>
  <si>
    <t>8.4</t>
  </si>
  <si>
    <t>Buprenorphine  system transdermalny 52,5 µg/h  plaster 5 szt.</t>
  </si>
  <si>
    <t>52,5 ug/h x 5 plastrów</t>
  </si>
  <si>
    <t>8.5</t>
  </si>
  <si>
    <t>Buprenorphine  system transdermalny 70 µg/h  plaster 5 szt.</t>
  </si>
  <si>
    <t>70 ug/h x 5 plastrów</t>
  </si>
  <si>
    <t>8.6</t>
  </si>
  <si>
    <t>Buprenorphine system transdermalny 35 µg/h  plaster 5 szt.</t>
  </si>
  <si>
    <t>35 ug/h x 5 plastrów</t>
  </si>
  <si>
    <t>8.7</t>
  </si>
  <si>
    <t>Clonazepam  roztw. do wstrz. 1 mg/ml 10 amp. 1 ml</t>
  </si>
  <si>
    <t>1 mg/1ml
 X 10 amp</t>
  </si>
  <si>
    <t>8.8</t>
  </si>
  <si>
    <t>Clonazepam tabl. 0,5 mg (p.o.)</t>
  </si>
  <si>
    <t>8.9</t>
  </si>
  <si>
    <t>Clonazepamum tabl. 2 mg (p.o.)</t>
  </si>
  <si>
    <t>0,002 g x 30 szt</t>
  </si>
  <si>
    <t>8.10</t>
  </si>
  <si>
    <t>Clorazepate dipotassium 0,005g (p.o.)</t>
  </si>
  <si>
    <t>1op=30 szt.</t>
  </si>
  <si>
    <t>8.11</t>
  </si>
  <si>
    <t>Diazepam roztw. do wstrz. 5 mg/ml  50 amp. 2 ml</t>
  </si>
  <si>
    <t xml:space="preserve"> 0,01 g/2 ml x 50 amp</t>
  </si>
  <si>
    <t>8.12</t>
  </si>
  <si>
    <t>Diazepam 2 mg (p.o.)</t>
  </si>
  <si>
    <t>0,002 g x 20 szt.</t>
  </si>
  <si>
    <t>8.13</t>
  </si>
  <si>
    <t>Diazepam  5 mg (p.o.)</t>
  </si>
  <si>
    <t>0,005 g x 20 szt.</t>
  </si>
  <si>
    <t>8.14</t>
  </si>
  <si>
    <t>Estazolam  2 mg (p.o.)</t>
  </si>
  <si>
    <t>8.15</t>
  </si>
  <si>
    <t>Ketamine hydrochloride 500 mg</t>
  </si>
  <si>
    <t>50 mg/ml a 10 ml x 5 fiol.</t>
  </si>
  <si>
    <t>8.16</t>
  </si>
  <si>
    <t>Lorazepam 1 mg (p.o.)</t>
  </si>
  <si>
    <t>0,001 g x 25 szt.</t>
  </si>
  <si>
    <t>8.17</t>
  </si>
  <si>
    <t>Lorazepam 2,5 mg (p.o.)</t>
  </si>
  <si>
    <t>0,0025 g x 25 szt.</t>
  </si>
  <si>
    <t>8.18</t>
  </si>
  <si>
    <t xml:space="preserve">Midazolam  roztw. do wstrz. 5 mg/5 ml   10 amp.  </t>
  </si>
  <si>
    <t>0,005 g/5ml x 10 amp.</t>
  </si>
  <si>
    <t>8.19</t>
  </si>
  <si>
    <t>Midazolam roztw. do wstrz. 15 mg/3 ml   5 amp.</t>
  </si>
  <si>
    <t xml:space="preserve"> 0,015 g/ 3ml x 5 amp.</t>
  </si>
  <si>
    <t>8.20</t>
  </si>
  <si>
    <t>Midazolam roztw. do wstrz. 5 mg/1 ml  10 amp.</t>
  </si>
  <si>
    <t>0,005 g / 1 ml x 10 amp,</t>
  </si>
  <si>
    <t>8.21</t>
  </si>
  <si>
    <t>Midazolam 7,5 mg (p.o.)</t>
  </si>
  <si>
    <t>7,5 mg x 10 szt.</t>
  </si>
  <si>
    <t>8.22</t>
  </si>
  <si>
    <t>Nitrazepam tabl. 5 mg (p.o)</t>
  </si>
  <si>
    <t>8.23</t>
  </si>
  <si>
    <t>Oxazepam tabl. 10 mg (p.o.)</t>
  </si>
  <si>
    <t>0,01 g x 20 szt.</t>
  </si>
  <si>
    <t>8.24</t>
  </si>
  <si>
    <t>Phenobarbital tabl. 100 mg (p.o.)</t>
  </si>
  <si>
    <t>0,1g x 10 szt.</t>
  </si>
  <si>
    <t>8.25</t>
  </si>
  <si>
    <t>Tapentadol 0,05g  tabletki o przedłużonym uwalnianiu 0,05g</t>
  </si>
  <si>
    <t>0,05 g x 60 tabl.o p.uwal.</t>
  </si>
  <si>
    <t>8.26</t>
  </si>
  <si>
    <t>Tapentadol 0,1g x 60 tabl.o przedłużonym uwalnianiu</t>
  </si>
  <si>
    <t>0,1 g x 60 tabl.o p.uwal.</t>
  </si>
  <si>
    <t>Razem  wartość Część nr  8</t>
  </si>
  <si>
    <t>Część nr  9 - Dostawy leku ENOXAPARINUM</t>
  </si>
  <si>
    <t>9.1</t>
  </si>
  <si>
    <t>Enoxaparinum natricum 100 mg/1 ml</t>
  </si>
  <si>
    <t>1 op.= 10 ampułkostrzykawek</t>
  </si>
  <si>
    <t>9.2</t>
  </si>
  <si>
    <t>Enoxaparinum natricum 40 mg/0,4 ml</t>
  </si>
  <si>
    <t>1 op. = 10 ampułkostrzykawek</t>
  </si>
  <si>
    <t>9.3</t>
  </si>
  <si>
    <t>Enoxaparinum natricum 60 mg/0,6 ml</t>
  </si>
  <si>
    <t>9.4</t>
  </si>
  <si>
    <t>Enoxaparinum natricum 80 mg/0,8 ml</t>
  </si>
  <si>
    <t>Razem  wartość Część nr 9</t>
  </si>
  <si>
    <t>Część 10 - Dostawy leku Nadroparin calcium</t>
  </si>
  <si>
    <t>10.1</t>
  </si>
  <si>
    <t>Nadroparin calcium  roztw. do wstrz.  3800 j.m./0,4 ml    10 amp.-strzyk.0,4ml</t>
  </si>
  <si>
    <t>3800 j.m/0,4ml x 10 amp.-strzyk.</t>
  </si>
  <si>
    <t>10.2</t>
  </si>
  <si>
    <t>Nadroparin calcium  roztw. do wstrz.  7600 j.m./0,8 ml    10 amp.-strzyk. 0,8ml</t>
  </si>
  <si>
    <t>7600 j.m/0,8ml x 10 amp.-strzyk.</t>
  </si>
  <si>
    <t>10.3</t>
  </si>
  <si>
    <t>Nadroparin calcium  roztw. do wstrz. 5700 j.m./0,6 ml    10 amp.-strzyk.0,6ml</t>
  </si>
  <si>
    <t>5700 j.m/0,6ml x 10 amp.-strzyk.</t>
  </si>
  <si>
    <t>10.4</t>
  </si>
  <si>
    <t>Nadroparin calcium  roztw. do wstrz. 2850 j.m./0,3 ml    10 amp.-strzyk.0,3ml</t>
  </si>
  <si>
    <t>2850 j.m./0,3 ml    10 amp.</t>
  </si>
  <si>
    <t>Razem  wartość Część nr 10</t>
  </si>
  <si>
    <t>11.1</t>
  </si>
  <si>
    <t>Carboplatinum 150 mg</t>
  </si>
  <si>
    <t>150 mg x 1 fiol.</t>
  </si>
  <si>
    <t>11.2</t>
  </si>
  <si>
    <t>Carboplatinum 450 mg</t>
  </si>
  <si>
    <t>450 mg x 1 fiol.</t>
  </si>
  <si>
    <t>11.3</t>
  </si>
  <si>
    <t>Carboplatinum 50 mg</t>
  </si>
  <si>
    <t>50 mg x 1 fiol.</t>
  </si>
  <si>
    <t>11.4</t>
  </si>
  <si>
    <t>Carboplatinum 600 mg</t>
  </si>
  <si>
    <t>600 mg x 1 fiol.</t>
  </si>
  <si>
    <t>11.5</t>
  </si>
  <si>
    <t xml:space="preserve">Cyclophosphamidum  1000 mg  </t>
  </si>
  <si>
    <t>1000 mg x 1 fiol</t>
  </si>
  <si>
    <t>11.6</t>
  </si>
  <si>
    <t xml:space="preserve">Cyclophosphamidum 200 mg  </t>
  </si>
  <si>
    <t>200 mg x 1 fiol</t>
  </si>
  <si>
    <t>11.7</t>
  </si>
  <si>
    <t>Docetaksel 20 mg</t>
  </si>
  <si>
    <t>20mg x1fiol.</t>
  </si>
  <si>
    <t>11.8</t>
  </si>
  <si>
    <t>Docetaksel 80 mg</t>
  </si>
  <si>
    <t>80 mg x 1 fiol.</t>
  </si>
  <si>
    <t>11.9</t>
  </si>
  <si>
    <t>Doxorubicinum hydrochloridum 10 mg</t>
  </si>
  <si>
    <t>10 mg x 1 fiol.</t>
  </si>
  <si>
    <t>11.10</t>
  </si>
  <si>
    <t>Doxorubicinum hydrochloridum 50 mg</t>
  </si>
  <si>
    <t>11.11</t>
  </si>
  <si>
    <t>Gemcytabine 1000 mg</t>
  </si>
  <si>
    <t>11.12</t>
  </si>
  <si>
    <t>Gemcytabine 200 mg</t>
  </si>
  <si>
    <t>11.13</t>
  </si>
  <si>
    <t>Paclitaxelum, 100mg</t>
  </si>
  <si>
    <t xml:space="preserve"> 100 mg x 1fiol.</t>
  </si>
  <si>
    <t>11.14</t>
  </si>
  <si>
    <t>Paclitaxelum, 150mg</t>
  </si>
  <si>
    <t xml:space="preserve"> 150 mg x 1fiol.</t>
  </si>
  <si>
    <t>11.15</t>
  </si>
  <si>
    <t>Topotecanum 1 mg</t>
  </si>
  <si>
    <t>0,001g x 1 fiol</t>
  </si>
  <si>
    <t>11.16</t>
  </si>
  <si>
    <t>Topotecanum 4 mg</t>
  </si>
  <si>
    <t>0,004g x 1 fiol</t>
  </si>
  <si>
    <t>11.17</t>
  </si>
  <si>
    <t>Vincristin 1 mg</t>
  </si>
  <si>
    <t>1mg x 1 fiol</t>
  </si>
  <si>
    <t>11.18</t>
  </si>
  <si>
    <t>Aprepitantum 80 mg + 125 mg  2 szt. + 1 szt.</t>
  </si>
  <si>
    <t>0,08 g+0,125 g x 3 szt.</t>
  </si>
  <si>
    <t>11.19</t>
  </si>
  <si>
    <t>Netupitant 300mg + Palonosetron 0,5mg</t>
  </si>
  <si>
    <t>300mg+0,5mgx 1 szt.</t>
  </si>
  <si>
    <t>11.20</t>
  </si>
  <si>
    <t xml:space="preserve">Ondasetronum roztw. do wstrz.  8 mg/4 ml  </t>
  </si>
  <si>
    <t>0,008 g/4ml x 5 amp.</t>
  </si>
  <si>
    <t>11.21</t>
  </si>
  <si>
    <t>Ondasetronum tabl. powl. 4 mg (p.o.)</t>
  </si>
  <si>
    <t>0,004 g x 10 szt.</t>
  </si>
  <si>
    <t>11.22</t>
  </si>
  <si>
    <t>Ondasetronum tabl. powl. 8 mg (p.o.)</t>
  </si>
  <si>
    <t>0,008 g x 10 szt.</t>
  </si>
  <si>
    <t>11.23</t>
  </si>
  <si>
    <t>Zestaw do podawania Paclitaxelu z filtrem wewnętrznym o średnicy porów nieprzekraczajacej 0,22 mikrona</t>
  </si>
  <si>
    <t>1 op=1 zestaw</t>
  </si>
  <si>
    <t>Razem  wartość Część nr 11</t>
  </si>
  <si>
    <t>Pozycja nr: 11.1 – 11.17 - Odbiorca : Apteka Szpitalna Wielospecjalistycznego Szpitala Powiatowego S.A. im. dr B. Hagera ul. Pyskowicka 47-51 (parter), 42-612 Tarnowskie Góry, tel. 32 390 82 71 lub 32 390 82 72</t>
  </si>
  <si>
    <t>Pozycja nr: 11.18 – 11.24 – Odbiorca zamawiające szpitale</t>
  </si>
  <si>
    <t>12.1</t>
  </si>
  <si>
    <t>Cisplatinum 10 mg</t>
  </si>
  <si>
    <t>12.2</t>
  </si>
  <si>
    <t>Cisplatinum 100 mg</t>
  </si>
  <si>
    <t>100mg x 1 fiol.</t>
  </si>
  <si>
    <t>12.3</t>
  </si>
  <si>
    <t>Cisplatinum 50 mg</t>
  </si>
  <si>
    <t>50mg x 1 fiol.</t>
  </si>
  <si>
    <t>12.4</t>
  </si>
  <si>
    <t>Etoposidum 100mg</t>
  </si>
  <si>
    <t>100 mg x 1 fiol</t>
  </si>
  <si>
    <t>12.5</t>
  </si>
  <si>
    <t>Etoposidum 200 mg</t>
  </si>
  <si>
    <t>200 g  x 1 fiol</t>
  </si>
  <si>
    <t>12.6</t>
  </si>
  <si>
    <t>Etoposidum 400mg</t>
  </si>
  <si>
    <t>400 mg x 1 fiol</t>
  </si>
  <si>
    <t>12.7</t>
  </si>
  <si>
    <t xml:space="preserve">Pemetrexed  500 mg  </t>
  </si>
  <si>
    <t>500 mg x 1 fiol.</t>
  </si>
  <si>
    <t>12.8</t>
  </si>
  <si>
    <t xml:space="preserve">Pemetrexed 100 mg </t>
  </si>
  <si>
    <t>100  mg x 1 fiol.</t>
  </si>
  <si>
    <t>12.9</t>
  </si>
  <si>
    <t xml:space="preserve">Vinorelbine 10 mg 
</t>
  </si>
  <si>
    <t>10 mg / fiol.</t>
  </si>
  <si>
    <t>12.10</t>
  </si>
  <si>
    <t xml:space="preserve">Vinorelbine 50 mg  </t>
  </si>
  <si>
    <t>50 mg / fiol.</t>
  </si>
  <si>
    <t>12.11</t>
  </si>
  <si>
    <t>Darbepoetin alfa  roztw. do wstrz.   500 µg/ml   1 amp.-strzyk</t>
  </si>
  <si>
    <t>500 µg/ml x 1 amp.-strzy</t>
  </si>
  <si>
    <t>12.12</t>
  </si>
  <si>
    <t>30 mln j. / 1 amp.-strzyk</t>
  </si>
  <si>
    <t>12.13</t>
  </si>
  <si>
    <t>48 mln j. / 1 amp.-strzyk</t>
  </si>
  <si>
    <t>Razem  wartość Część nr 12</t>
  </si>
  <si>
    <t>Część nr  12 - Dostawy leków onkologicznych</t>
  </si>
  <si>
    <t>13.1</t>
  </si>
  <si>
    <t>Aqua pro injectione butelka  500 ml</t>
  </si>
  <si>
    <t>500ml</t>
  </si>
  <si>
    <t>13.2</t>
  </si>
  <si>
    <t>Aqua pro injectione butelka 100 ml</t>
  </si>
  <si>
    <t>100ml</t>
  </si>
  <si>
    <t>13.3</t>
  </si>
  <si>
    <t xml:space="preserve">Glucosum  5% WOREK 500ml </t>
  </si>
  <si>
    <t>500 ml x 1 worek</t>
  </si>
  <si>
    <t>13.4</t>
  </si>
  <si>
    <t>Glucosum  5%  butelka  500ml</t>
  </si>
  <si>
    <t>13.5</t>
  </si>
  <si>
    <t>Glucosum 5% butelka  250ml</t>
  </si>
  <si>
    <t>250ml</t>
  </si>
  <si>
    <t>13.6</t>
  </si>
  <si>
    <t>Glucosum inj.10% butelka 500ml</t>
  </si>
  <si>
    <t>13.7</t>
  </si>
  <si>
    <t>Glukoza 5% +Natrium chloratum 0,9% 1:1 inj. 500Ml</t>
  </si>
  <si>
    <t>13.8</t>
  </si>
  <si>
    <t>Mannitol roztw. do inf. 150 mg/ml WOREK  100 ml</t>
  </si>
  <si>
    <t>13.9</t>
  </si>
  <si>
    <t>Mannitol roztw. do inf. 150 mg/ml WOREK  250 ml</t>
  </si>
  <si>
    <t>13.10</t>
  </si>
  <si>
    <t>Mannitol roztw. do inf. 200 mg/ml but. 100 ml</t>
  </si>
  <si>
    <t>13.11</t>
  </si>
  <si>
    <t>Mannitol roztw. do inf. 200 mg/ml but. 250 ml</t>
  </si>
  <si>
    <t>13.12</t>
  </si>
  <si>
    <t>Natrium chloratum 0,9% butelka 1000 ml</t>
  </si>
  <si>
    <t>1000ml</t>
  </si>
  <si>
    <t>13.13</t>
  </si>
  <si>
    <t xml:space="preserve">Natrium chloratum 0,9% butelka 100ml </t>
  </si>
  <si>
    <t>13.14</t>
  </si>
  <si>
    <t>Natrium chloratum 0,9% butelka 250 ml</t>
  </si>
  <si>
    <t>13.15</t>
  </si>
  <si>
    <t>Natrium chloratum 0,9% butelka 500 ml</t>
  </si>
  <si>
    <t>13.16</t>
  </si>
  <si>
    <t xml:space="preserve">Natrium chloratum 0,9% WOREK 1000ml </t>
  </si>
  <si>
    <t>13.17</t>
  </si>
  <si>
    <t xml:space="preserve">Natrium chloratum 0,9% WOREK 100ml </t>
  </si>
  <si>
    <t>13.18</t>
  </si>
  <si>
    <t xml:space="preserve">Natrium chloratum 0,9% WOREK 250ml </t>
  </si>
  <si>
    <t>13.19</t>
  </si>
  <si>
    <t xml:space="preserve">Natrium chloratum 0,9% WOREK 500ml </t>
  </si>
  <si>
    <t>13.20</t>
  </si>
  <si>
    <t>Nawilżacz rezerwuarowy a 340 ml</t>
  </si>
  <si>
    <t>340 ml</t>
  </si>
  <si>
    <t>13.21</t>
  </si>
  <si>
    <t>Nawilżacz rezerwuarowy a 650 ml</t>
  </si>
  <si>
    <t>650 ml</t>
  </si>
  <si>
    <t>13.22</t>
  </si>
  <si>
    <t>Płyn wieloelektrolitowy w pełni zbilansowany buforowany octanami i jabłczanami butelka   500 ml</t>
  </si>
  <si>
    <t>13.23</t>
  </si>
  <si>
    <t>Sodium chloride, Potassium chloride, Calcium chloride roztw. do inf., (8,6 mg+0,3 mg+0,33 mg)/ml, 500 ml</t>
  </si>
  <si>
    <t>(8,6 mg+0,3 mg+0,33 mg)/ml, 500 ml</t>
  </si>
  <si>
    <t>Razem  wartość Część nr 13</t>
  </si>
  <si>
    <t>UWAGI:</t>
  </si>
  <si>
    <t>1. Do pozycji  wymienionych poniżej musi być zachowana dodatkowa objętość do dostrzyknięcia :</t>
  </si>
  <si>
    <t>Poz. 16 -  257 ml</t>
  </si>
  <si>
    <t>Poz. 17 – 80 ml</t>
  </si>
  <si>
    <t>Poz. 18 – 175 ml</t>
  </si>
  <si>
    <t>Poz. 3 i 19 - 323 ml</t>
  </si>
  <si>
    <t xml:space="preserve">2. do pozycji 1, 2, 4, 5, 6, 7, 12, 13, 14, 15, 22 – muszą być zachowane dwa niezależne  równe porty o płaskiej powierzchni nie wymagającej dezynfekcji </t>
  </si>
  <si>
    <t>3.  przeźroczysty nawilżacz rezerwuarowy poz. 20 i 21 napełniony woda sterylną z tworzywa sztucznego o poj. 340 ml i 650 ml  do terapii tlenowej. Pojemnik ten powinien posiadać adapter pasujący do pojemników o większej pojemności.</t>
  </si>
  <si>
    <t>Część nr 14 - Dostawy leku Alectinib</t>
  </si>
  <si>
    <t>ilość opak. na 12 m-cy 01.01.2022-31.12.2022</t>
  </si>
  <si>
    <t>ilość opakowań do 31.12.2022</t>
  </si>
  <si>
    <t>14.1</t>
  </si>
  <si>
    <t>Alectinib 150 mg</t>
  </si>
  <si>
    <t>150 mg / 224 szt.</t>
  </si>
  <si>
    <t>Razem  wartość Część nr 14</t>
  </si>
  <si>
    <t xml:space="preserve">* w przypadku zmiany ilości sztuk w opakowaniu, Wykonawca przelicza ilość opakowań zaokr w górę do pełnych opakowań </t>
  </si>
  <si>
    <t>ilość opak. na 12 m-cy 01.01.2023-31.12.20223</t>
  </si>
  <si>
    <t>15.1</t>
  </si>
  <si>
    <t>Atezolizumab 1200mg</t>
  </si>
  <si>
    <t>1 op= 1 fiol 1200mg/20ml</t>
  </si>
  <si>
    <t>Razem  wartość Część nr 15</t>
  </si>
  <si>
    <t xml:space="preserve">Nr sprawy </t>
  </si>
  <si>
    <t>Część nr 16 - Dostawy leku Durvalumab</t>
  </si>
  <si>
    <t>16.1</t>
  </si>
  <si>
    <t>Durvalumab 500 mg</t>
  </si>
  <si>
    <t>1 op = 1 fiol / 500mg / 10ml</t>
  </si>
  <si>
    <t>Razem  wartość Część nr 16</t>
  </si>
  <si>
    <t>Część nr  17 - Dostawy leku Nivolumab</t>
  </si>
  <si>
    <t>17.1</t>
  </si>
  <si>
    <t>Filtr do infuzji 1,2  Intrapur Lipid</t>
  </si>
  <si>
    <t>1 op= 1 filtr</t>
  </si>
  <si>
    <t>17.2</t>
  </si>
  <si>
    <t xml:space="preserve">Nivolumab 100 mg, </t>
  </si>
  <si>
    <t>1 op= 1 fiol 100mg/10ml</t>
  </si>
  <si>
    <t>17.3</t>
  </si>
  <si>
    <t>Nivolumab, 40 mg</t>
  </si>
  <si>
    <t>1 op= 1 fiol 40mg/4ml</t>
  </si>
  <si>
    <t>Razem  wartość Część nr 17</t>
  </si>
  <si>
    <t>Część nr  18 - Dostawy leku Pembrolizumab</t>
  </si>
  <si>
    <t>18.1</t>
  </si>
  <si>
    <t>Pembrolizumab,  100 mg</t>
  </si>
  <si>
    <t>1 op= 1 fiol 100mg/4ml</t>
  </si>
  <si>
    <t>18.2</t>
  </si>
  <si>
    <t>Zestaw do infuzji SmartSite (Nr kat. 20350E-0006)</t>
  </si>
  <si>
    <t>1 op= 1 zestaw</t>
  </si>
  <si>
    <t>Razem  wartość Część nr 18</t>
  </si>
  <si>
    <t>19.1</t>
  </si>
  <si>
    <t>Acebutolol 200mg x 30 tabl. powl.</t>
  </si>
  <si>
    <t>200mg x 30 tabletki powlekane</t>
  </si>
  <si>
    <t>19.2</t>
  </si>
  <si>
    <t>Acetylocysteinum proszek do sporządzania roztworu 600mg</t>
  </si>
  <si>
    <t>1 op= 20 saszetek</t>
  </si>
  <si>
    <t>19.3</t>
  </si>
  <si>
    <t>Acidum folicum  0,015 g</t>
  </si>
  <si>
    <t>1 op = 30 szt.</t>
  </si>
  <si>
    <t>19.4</t>
  </si>
  <si>
    <t xml:space="preserve">Acidum folicum  400 µg </t>
  </si>
  <si>
    <t>1 op. = 90 szt..</t>
  </si>
  <si>
    <t>19.5</t>
  </si>
  <si>
    <t xml:space="preserve">Acidum folicum 5 mg </t>
  </si>
  <si>
    <t>1 op. = 30 szt..</t>
  </si>
  <si>
    <t>19.6</t>
  </si>
  <si>
    <t>Allopurinolum  0,3 g</t>
  </si>
  <si>
    <t>19.7</t>
  </si>
  <si>
    <t>Allopurinolum  100 mg</t>
  </si>
  <si>
    <t>1 op = 50 szt.</t>
  </si>
  <si>
    <t>19.8</t>
  </si>
  <si>
    <t>Aluminii hydroxidum + Magnesii hydroxidum (35mg+10mg/ml)</t>
  </si>
  <si>
    <t>1 op=1 butelka 250 ml</t>
  </si>
  <si>
    <t>19.9</t>
  </si>
  <si>
    <t>Ambroxoli hydrochloridum, 75 mg tabl. o przedł. uwaln.</t>
  </si>
  <si>
    <t>1 op = 20 szt.</t>
  </si>
  <si>
    <t>19.10</t>
  </si>
  <si>
    <t>Amitryptylini hydrochloridum  ,25 mg</t>
  </si>
  <si>
    <t>1 op = 60 szt.</t>
  </si>
  <si>
    <t>19.11</t>
  </si>
  <si>
    <t>Amitryptylini hydrochloridum  10 mg</t>
  </si>
  <si>
    <t>19.12</t>
  </si>
  <si>
    <t>Amlodipinum  10 mg 30 szt.</t>
  </si>
  <si>
    <t>19.13</t>
  </si>
  <si>
    <t>Amlodipinum 5 mg 30 szt.</t>
  </si>
  <si>
    <t>19.14</t>
  </si>
  <si>
    <t>Anastrozolum 1mg x 20 tabl.powl.</t>
  </si>
  <si>
    <t>1mg x 20 tabletek powlekanych</t>
  </si>
  <si>
    <t>19.15</t>
  </si>
  <si>
    <t>Apiksaban 5 mg x 60 tabl.powl.</t>
  </si>
  <si>
    <t>5mg x 60 tabletek powlekanych</t>
  </si>
  <si>
    <t>19.16</t>
  </si>
  <si>
    <t>Atenololum tabletki, 25mg</t>
  </si>
  <si>
    <t>1 op=60 tabl.</t>
  </si>
  <si>
    <t>19.17</t>
  </si>
  <si>
    <t>Atenololum tabletki, 50mg</t>
  </si>
  <si>
    <t>1 op= 30 tabl.</t>
  </si>
  <si>
    <t>19.18</t>
  </si>
  <si>
    <t>Azathioprinum  50 mg</t>
  </si>
  <si>
    <t>19.19</t>
  </si>
  <si>
    <t>Bisacodylum tabl dojelitowe, 5 mg</t>
  </si>
  <si>
    <t>1 op. = 20 szt..</t>
  </si>
  <si>
    <t>19.20</t>
  </si>
  <si>
    <t>Bisoprololum  fumarate   2,5 mg</t>
  </si>
  <si>
    <t>19.21</t>
  </si>
  <si>
    <t xml:space="preserve">Bisoprololum  fumarate   5 mg </t>
  </si>
  <si>
    <t>19.22</t>
  </si>
  <si>
    <t xml:space="preserve">Bisoprololum fumarate   10 mg </t>
  </si>
  <si>
    <t>19.23</t>
  </si>
  <si>
    <t>Bromhexine hydrochloride 8 mg</t>
  </si>
  <si>
    <t>1 op = 40 szt.</t>
  </si>
  <si>
    <t>19.24</t>
  </si>
  <si>
    <t>Butamirad Cytrynianu 1,5mg/ml syrop 100ml</t>
  </si>
  <si>
    <t>syro 1.5mg/ml ;100ml</t>
  </si>
  <si>
    <t>19.25</t>
  </si>
  <si>
    <t>Butylobromek hioscyny tabl. draż</t>
  </si>
  <si>
    <t>10mg x 30 tabletek drażowanych</t>
  </si>
  <si>
    <t>19.26</t>
  </si>
  <si>
    <t>Calcium carbonate 0,5g = 0,2g wapnia</t>
  </si>
  <si>
    <t>1op=200kaps.</t>
  </si>
  <si>
    <t>19.27</t>
  </si>
  <si>
    <t>Calcium pantothenas 100mg tabletki</t>
  </si>
  <si>
    <t>1 op=50 tabl.</t>
  </si>
  <si>
    <t>19.28</t>
  </si>
  <si>
    <t>Captoprilum  0,0125 g</t>
  </si>
  <si>
    <t>19.29</t>
  </si>
  <si>
    <t>Captoprilum,  25 mg</t>
  </si>
  <si>
    <t>19.30</t>
  </si>
  <si>
    <t>Carbamazepine 0,4g tabletki o zmodyfikowanym uwalnianiu</t>
  </si>
  <si>
    <t>1op=30tabl.</t>
  </si>
  <si>
    <t>19.31</t>
  </si>
  <si>
    <t>Chlorowodorek pridinolu 5mg x 50 tabl.</t>
  </si>
  <si>
    <t>5mg x 50 tabl.</t>
  </si>
  <si>
    <t>19.32</t>
  </si>
  <si>
    <t>Chlorprothixeni hydrochloridum 50 mg</t>
  </si>
  <si>
    <t>50 mg x 50 szt</t>
  </si>
  <si>
    <t>19.33</t>
  </si>
  <si>
    <t>Chlorquinaldol 2 mg tabl. do ssania</t>
  </si>
  <si>
    <t>2 mg x 40 szt.</t>
  </si>
  <si>
    <t>19.34</t>
  </si>
  <si>
    <t>Citalopramum 20 mg</t>
  </si>
  <si>
    <t>20 mg x 28 szt</t>
  </si>
  <si>
    <t>19.35</t>
  </si>
  <si>
    <t>Clopidogrel  75 mg 28 szt.</t>
  </si>
  <si>
    <t>1 op = 28 szt.</t>
  </si>
  <si>
    <t>19.36</t>
  </si>
  <si>
    <t>Clozapine 0,1g tabletki</t>
  </si>
  <si>
    <t>1op=50tabl.</t>
  </si>
  <si>
    <t>19.37</t>
  </si>
  <si>
    <t>Codeine phosphate, Sulfogaiacol (15 mg + 300 mg)</t>
  </si>
  <si>
    <t>1 op = 10 szt.</t>
  </si>
  <si>
    <t>19.38</t>
  </si>
  <si>
    <t>Colchicinum   0,5 mg</t>
  </si>
  <si>
    <t>19.39</t>
  </si>
  <si>
    <t>Colecalciferol 2000j.m. kapsułki</t>
  </si>
  <si>
    <t>1op=30kaps.</t>
  </si>
  <si>
    <t>19.40</t>
  </si>
  <si>
    <t>Colecalciferolum 15.000j,m,/ml 10ml</t>
  </si>
  <si>
    <t>płyn 10ml</t>
  </si>
  <si>
    <t>19.41</t>
  </si>
  <si>
    <t>Desloratadinum 5mg tabletki uleg. rozpadowi w j.ustnej, 10szt</t>
  </si>
  <si>
    <t>1 op= 10 tabl.</t>
  </si>
  <si>
    <t>19.42</t>
  </si>
  <si>
    <t>Dexamethasone   8 mg</t>
  </si>
  <si>
    <t>19.43</t>
  </si>
  <si>
    <t>Dexamethasone  4 mg</t>
  </si>
  <si>
    <t>19.44</t>
  </si>
  <si>
    <t>Dexamethasone tabl 1 mg</t>
  </si>
  <si>
    <t>19.45</t>
  </si>
  <si>
    <t>Dextromethorphan Hydrobromide  , 15 mg</t>
  </si>
  <si>
    <t>1 op.= 20 szt..</t>
  </si>
  <si>
    <t>19.46</t>
  </si>
  <si>
    <t>Dextromethorphani  Dyhr.15mg +Dexapenthanol  50mg syrop</t>
  </si>
  <si>
    <t>syrop 100ml butelka</t>
  </si>
  <si>
    <t>19.47</t>
  </si>
  <si>
    <t xml:space="preserve">Digoxinum,  100 mcg </t>
  </si>
  <si>
    <t>19.48</t>
  </si>
  <si>
    <t xml:space="preserve">Dimeticonum  , 50 mg </t>
  </si>
  <si>
    <t>1 op. = 100 szt.</t>
  </si>
  <si>
    <t>19.49</t>
  </si>
  <si>
    <t>Diosmektyt. 3 g</t>
  </si>
  <si>
    <t>3 g / 30 sasz.</t>
  </si>
  <si>
    <t>19.50</t>
  </si>
  <si>
    <t>Diosminum 0,5 g</t>
  </si>
  <si>
    <t>0,5 g x 60 szt.</t>
  </si>
  <si>
    <t>19.51</t>
  </si>
  <si>
    <t>Doxepinum 10 mg</t>
  </si>
  <si>
    <t>1 op.= 30 szt..</t>
  </si>
  <si>
    <t>19.52</t>
  </si>
  <si>
    <t>Doxepinum 25 mg</t>
  </si>
  <si>
    <t>19.53</t>
  </si>
  <si>
    <t xml:space="preserve">Duloksetyna </t>
  </si>
  <si>
    <t>60mg x 28 kas dojelitowych</t>
  </si>
  <si>
    <t>19.54</t>
  </si>
  <si>
    <t>30mg x 28 kaps dojelitowych</t>
  </si>
  <si>
    <t>19.55</t>
  </si>
  <si>
    <t>Escitalopran 0,01g tabletki</t>
  </si>
  <si>
    <t>1op=28tabl.</t>
  </si>
  <si>
    <t>19.56</t>
  </si>
  <si>
    <t>Eteksylan dabigatranu</t>
  </si>
  <si>
    <t>75mg x 30kaps twarde</t>
  </si>
  <si>
    <t>19.57</t>
  </si>
  <si>
    <t>110mg x 30 kaps twarde</t>
  </si>
  <si>
    <t>19.58</t>
  </si>
  <si>
    <t>150mg x 30 kaps twarde</t>
  </si>
  <si>
    <t>19.59</t>
  </si>
  <si>
    <t>Ethamsylatum 250mg</t>
  </si>
  <si>
    <t>19.60</t>
  </si>
  <si>
    <t>Exacyl 500mg x 20 tabl.powlekane</t>
  </si>
  <si>
    <t>500mg x 20 tabl</t>
  </si>
  <si>
    <t>19.61</t>
  </si>
  <si>
    <t>Febuxostat 120 mg x 28 tabl.powlekane</t>
  </si>
  <si>
    <t>120mg x 28 tabl</t>
  </si>
  <si>
    <t>19.62</t>
  </si>
  <si>
    <t>Fenytoina 100mg x 60 tabl.</t>
  </si>
  <si>
    <t>100mg x 60 tabletek</t>
  </si>
  <si>
    <t>19.63</t>
  </si>
  <si>
    <t>Ferrosi sulfas 100mg + Acidum ascorbicum 60mg  tabl. o przedłużonym uwalnianiu</t>
  </si>
  <si>
    <t>19.64</t>
  </si>
  <si>
    <t>Ferrous sulphate 80 mg Fe2+</t>
  </si>
  <si>
    <t>19.65</t>
  </si>
  <si>
    <t>Ferrous sulphate 80 mg Fe2+ + 0,35 mg aciduum folicum</t>
  </si>
  <si>
    <t>19.66</t>
  </si>
  <si>
    <t>Finasteride tabl. 5mg</t>
  </si>
  <si>
    <t>19.67</t>
  </si>
  <si>
    <t>Fludrokortyzonu octan 0,1mg tabletki</t>
  </si>
  <si>
    <t>1 op= 20 tabl.</t>
  </si>
  <si>
    <t>19.68</t>
  </si>
  <si>
    <t>Fluoxetine 20mg x 30 kaps.</t>
  </si>
  <si>
    <t>20mg x 30 kaps</t>
  </si>
  <si>
    <t>19.69</t>
  </si>
  <si>
    <t>Furaginum 50 mg</t>
  </si>
  <si>
    <t>19.70</t>
  </si>
  <si>
    <t>Gliclazidum tabl o zmodyf. uwaln.,60 mg</t>
  </si>
  <si>
    <t>19.71</t>
  </si>
  <si>
    <t>Gliclazidum tabletki o zmodyfikowanym uwal 0,03 g</t>
  </si>
  <si>
    <t>1 op. = 60 szt..</t>
  </si>
  <si>
    <t>19.72</t>
  </si>
  <si>
    <t>Hydroxizini hydrochloridum  10 mg</t>
  </si>
  <si>
    <t>19.73</t>
  </si>
  <si>
    <t>Hydroxizini hydrochloridum syrop , 10 mg/5ml</t>
  </si>
  <si>
    <t>1 op=butelka 250g</t>
  </si>
  <si>
    <t>19.74</t>
  </si>
  <si>
    <t>Hydroxyzini hydrochloridum   0,025 g</t>
  </si>
  <si>
    <t>19.75</t>
  </si>
  <si>
    <t>Ibuprofenum   0,2 g</t>
  </si>
  <si>
    <t>19.76</t>
  </si>
  <si>
    <t>Isosorbidi mononitras   10 mg</t>
  </si>
  <si>
    <t>1 op.= 60 szt..</t>
  </si>
  <si>
    <t>19.77</t>
  </si>
  <si>
    <t>Isosorbidi mononitras tabletki  o przedłużonym uwalnianiu, 50mg</t>
  </si>
  <si>
    <t>19.78</t>
  </si>
  <si>
    <t>Isosorbidi mononitras tabletki o przedłużonym uwalnianiu, 60 mg</t>
  </si>
  <si>
    <t>19.79</t>
  </si>
  <si>
    <t>Isosorbidi mononitras tabletki powlekane o przedłużonym uwalnianiu, 100 mg</t>
  </si>
  <si>
    <t>19.80</t>
  </si>
  <si>
    <t>Ivabradine 5 mg</t>
  </si>
  <si>
    <t>5 mg / 56 szt.</t>
  </si>
  <si>
    <t>19.81</t>
  </si>
  <si>
    <t>Ivabradine 7,5 mg</t>
  </si>
  <si>
    <t>7,5 mg / 56 szt.</t>
  </si>
  <si>
    <t>19.82</t>
  </si>
  <si>
    <t xml:space="preserve">Kabiven Peripheral inj.1440   3-kom.pojemnik 1440ml        </t>
  </si>
  <si>
    <t>19.83</t>
  </si>
  <si>
    <t>Kalii chloridum tabletki o przedłużonym uwalnianiu, 391 mg K+</t>
  </si>
  <si>
    <t>19.84</t>
  </si>
  <si>
    <t>Kwas hialuronowy, siarczan chondroityny, poliwinylopirolidon, ksylitol C, benzoesan sodu, sorbinian potasu, aromaty, woda demineralizowana, poloxamer 407</t>
  </si>
  <si>
    <t>14 saszetek  x 10 ml</t>
  </si>
  <si>
    <t>19.85</t>
  </si>
  <si>
    <t>Kwas tiazolidynokarboksylowy (Timonacicum)</t>
  </si>
  <si>
    <t>1 op=100 tabl.</t>
  </si>
  <si>
    <t>19.86</t>
  </si>
  <si>
    <t>Lacidipine  tabl.powl.  0,002g</t>
  </si>
  <si>
    <t>1 op= 28 tabl.</t>
  </si>
  <si>
    <t>19.87</t>
  </si>
  <si>
    <t>Levetiracetam 500 mg</t>
  </si>
  <si>
    <t>500mg x 80 tabl powlekanych</t>
  </si>
  <si>
    <t>19.88</t>
  </si>
  <si>
    <t>Levetiracetam 0,25g tabletki</t>
  </si>
  <si>
    <t>19.89</t>
  </si>
  <si>
    <t>Levodropropizyna 60mg/10ml , 120ml syrop</t>
  </si>
  <si>
    <t>60mg/10ml syrop 120ml</t>
  </si>
  <si>
    <t>19.90</t>
  </si>
  <si>
    <t>Levomepromazinum  25 mg</t>
  </si>
  <si>
    <t>1 op. = 50 szt..</t>
  </si>
  <si>
    <t>19.91</t>
  </si>
  <si>
    <t>Levothyroxinum natricum , 100 mcg</t>
  </si>
  <si>
    <t>1 op= 50 szt..</t>
  </si>
  <si>
    <t>19.92</t>
  </si>
  <si>
    <t>Levothyroxinum natricum , 25 mcg</t>
  </si>
  <si>
    <t>19.93</t>
  </si>
  <si>
    <t>Levothyroxinum natricum , 50 mcg</t>
  </si>
  <si>
    <t>19.94</t>
  </si>
  <si>
    <t>Levothyroxinum natricum , 75 mcg</t>
  </si>
  <si>
    <t>19.95</t>
  </si>
  <si>
    <t>Lisinopril 10 mg</t>
  </si>
  <si>
    <t>10 mg / 28 szt.</t>
  </si>
  <si>
    <t>19.96</t>
  </si>
  <si>
    <t>Losartanum tabletki powlekane 50 mg</t>
  </si>
  <si>
    <t>1 op=28 tabl.</t>
  </si>
  <si>
    <t>19.97</t>
  </si>
  <si>
    <t>Magnesium carbonate 500 mg</t>
  </si>
  <si>
    <t>500 mg / 60 szt.</t>
  </si>
  <si>
    <t>19.98</t>
  </si>
  <si>
    <t>Magnesium Hydroaspartate x 50 tabl.</t>
  </si>
  <si>
    <t>pojemnik 50 tabl</t>
  </si>
  <si>
    <t>19.99</t>
  </si>
  <si>
    <t>Magnesium hydroaspartate, Potassium hydroaspartate (17 mg + 54 mg)</t>
  </si>
  <si>
    <t>19.100</t>
  </si>
  <si>
    <t>Makrogole</t>
  </si>
  <si>
    <t xml:space="preserve"> 10 saszetek proszek do sporządzania r-ru 10g</t>
  </si>
  <si>
    <t>19.101</t>
  </si>
  <si>
    <t>Mebendazolum</t>
  </si>
  <si>
    <t>100 mg 6 szt.</t>
  </si>
  <si>
    <t>19.102</t>
  </si>
  <si>
    <t>Mesalazine 500 mg</t>
  </si>
  <si>
    <t>500 mg / 100 szt.</t>
  </si>
  <si>
    <t>19.103</t>
  </si>
  <si>
    <t>Metfominum 1000mg tabletki o przedłużonym uwalnianiu</t>
  </si>
  <si>
    <t>1 op,= 60 tabl.</t>
  </si>
  <si>
    <t>19.104</t>
  </si>
  <si>
    <t>Metfominum 500mg tabletki o przedłużonym uwalnianiu</t>
  </si>
  <si>
    <t>1 op,= 30 tabl.</t>
  </si>
  <si>
    <t>19.105</t>
  </si>
  <si>
    <t>Metfominum 750mg tabletki o przedłużonym uwalnianiu</t>
  </si>
  <si>
    <t>19.106</t>
  </si>
  <si>
    <t>Methylprednisolonum tabletki, 16mg</t>
  </si>
  <si>
    <t>1 op=30 tabl.</t>
  </si>
  <si>
    <t>19.107</t>
  </si>
  <si>
    <t>Methylprednisolonum tabletki, 4mg</t>
  </si>
  <si>
    <t>19.108</t>
  </si>
  <si>
    <t>Metoprololi succinas tabletki o przedłużonym uwalnianiu 47,5 mg</t>
  </si>
  <si>
    <t>19.109</t>
  </si>
  <si>
    <t>Mianseryna 30 mg x 30 tabl.powl.</t>
  </si>
  <si>
    <t>30mg x 30 tabletki powlekane</t>
  </si>
  <si>
    <t>19.110</t>
  </si>
  <si>
    <t>Mirtazapina 15mg x 30 tabl.ul.rozp.w  j.u.</t>
  </si>
  <si>
    <t>15mg x 30 tabl</t>
  </si>
  <si>
    <t>19.111</t>
  </si>
  <si>
    <t>Mirtazapina 30mg x 30tabl.powl.</t>
  </si>
  <si>
    <t>30mg x 30 tabl</t>
  </si>
  <si>
    <t>19.112</t>
  </si>
  <si>
    <t>Mirtazapina 45mg x 30 tabl.powl.</t>
  </si>
  <si>
    <t>45mg x 30 tabl</t>
  </si>
  <si>
    <t>19.113</t>
  </si>
  <si>
    <t>Molsydomina 2mg x 30 tabl.</t>
  </si>
  <si>
    <t>2mg x 30 tabletek</t>
  </si>
  <si>
    <t>19.114</t>
  </si>
  <si>
    <t>Molsydomina 4 mg x 30 tabl.</t>
  </si>
  <si>
    <t>4mg x 30 tabletek</t>
  </si>
  <si>
    <t>19.115</t>
  </si>
  <si>
    <t>Naldemedyna</t>
  </si>
  <si>
    <t>200mcg x 28 tabl</t>
  </si>
  <si>
    <t>19.116</t>
  </si>
  <si>
    <t>Natrii valproas + Acidum valproicum tabl. o przedł. Uwaln. 200 mg + 87 mg</t>
  </si>
  <si>
    <t>19.117</t>
  </si>
  <si>
    <t>Natrii valproas, Ac.valproicum tabl.o przedł.uwaln. 0,333g+0,145g</t>
  </si>
  <si>
    <t>19.118</t>
  </si>
  <si>
    <t xml:space="preserve">Nicergolinum 10 mg,  </t>
  </si>
  <si>
    <t>19.119</t>
  </si>
  <si>
    <t xml:space="preserve">Nicergolinum 30 mg,  </t>
  </si>
  <si>
    <t>19.120</t>
  </si>
  <si>
    <t>Nifuroxazidum  100mg</t>
  </si>
  <si>
    <t>1 op.= 24 szt..</t>
  </si>
  <si>
    <t>19.121</t>
  </si>
  <si>
    <t>Nifuroxazidum  200 mg</t>
  </si>
  <si>
    <t>1 op. = 12 szt..</t>
  </si>
  <si>
    <t>19.122</t>
  </si>
  <si>
    <t>Nimesulidum  granulat-zawiesina, 100mg</t>
  </si>
  <si>
    <t>1 op=30 sasz.</t>
  </si>
  <si>
    <t>19.123</t>
  </si>
  <si>
    <t>Nimesulidum  tabletki, 100mg</t>
  </si>
  <si>
    <t>19.124</t>
  </si>
  <si>
    <t>Nitrendypine tabletki 0,02g</t>
  </si>
  <si>
    <t>19.125</t>
  </si>
  <si>
    <t>Nutramil complex Arginilan o smaku cytryny</t>
  </si>
  <si>
    <t>14 saszetek= 1 opakowanie</t>
  </si>
  <si>
    <t>19.126</t>
  </si>
  <si>
    <t>Olanzapina 10 mg x 28 tabl.uleg rozp  w j. ustnej</t>
  </si>
  <si>
    <t>10mg x 28tabl uleg rozp w j ustnej</t>
  </si>
  <si>
    <t>19.127</t>
  </si>
  <si>
    <t>Olanzapina 5mg x 28 tabl.uleg rozp w j. ustnej</t>
  </si>
  <si>
    <t>5mg x 28tabl uleg rozp w j ustnej</t>
  </si>
  <si>
    <t>19.128</t>
  </si>
  <si>
    <t>Opipramol dihydrochloride</t>
  </si>
  <si>
    <t>50 mg x 20 szt</t>
  </si>
  <si>
    <t>19.129</t>
  </si>
  <si>
    <t>Pancreatin  10 000 j.m.</t>
  </si>
  <si>
    <t>1 op= 50 szt.</t>
  </si>
  <si>
    <t>19.130</t>
  </si>
  <si>
    <t>Pancreatinum 16 000 j.m.</t>
  </si>
  <si>
    <t>16 000j.m. x 60 szt.</t>
  </si>
  <si>
    <t>19.131</t>
  </si>
  <si>
    <t>Pancreatinum kaps. dojelitowe 25000j.</t>
  </si>
  <si>
    <t>1 op= 50 kaps.</t>
  </si>
  <si>
    <t>19.132</t>
  </si>
  <si>
    <t>Paracetamol 500 mg</t>
  </si>
  <si>
    <t>0,5g a 50 szt..</t>
  </si>
  <si>
    <t>19.133</t>
  </si>
  <si>
    <t>Paracetamolum + Codeini phosphas tabl. mus. 500 mg + 30 mg</t>
  </si>
  <si>
    <t>1 op = 16 szt.. mus.</t>
  </si>
  <si>
    <t>19.134</t>
  </si>
  <si>
    <t>Paroxetinum 20 mg x 30 tabl. powlekane</t>
  </si>
  <si>
    <t>20mg x 30 tabl. powlekane</t>
  </si>
  <si>
    <t>19.135</t>
  </si>
  <si>
    <t>Pentaerithrityl tetranitrate, Glyceryl trinitrate (20 mg+0,5 mg)</t>
  </si>
  <si>
    <t>20 mg + 0,5 mg / 20 szt.</t>
  </si>
  <si>
    <t>19.136</t>
  </si>
  <si>
    <t>Phospholipids 300 mg    ( o rejestracji leku )</t>
  </si>
  <si>
    <t>19.137</t>
  </si>
  <si>
    <t>Potassium chloride 600 mg tabl. o przedłużonym uwalnianiu</t>
  </si>
  <si>
    <t>1 op= 100 szt.</t>
  </si>
  <si>
    <t>19.138</t>
  </si>
  <si>
    <t>Prednisone  10 mg</t>
  </si>
  <si>
    <t>19.139</t>
  </si>
  <si>
    <t>Prednisone  20 mg</t>
  </si>
  <si>
    <t>19.140</t>
  </si>
  <si>
    <t>Prednisone tabletki  5 mg</t>
  </si>
  <si>
    <t>1 op.= 100 szt..</t>
  </si>
  <si>
    <t>19.141</t>
  </si>
  <si>
    <t>Pregabalina tabletki</t>
  </si>
  <si>
    <t>75mg x 56 tabl.</t>
  </si>
  <si>
    <t>19.142</t>
  </si>
  <si>
    <t>Pregabalinum 150mg x 56 kaps. Twarde</t>
  </si>
  <si>
    <t>150mg x 56 kaps. Twarde</t>
  </si>
  <si>
    <t>19.143</t>
  </si>
  <si>
    <t>Pregabalinum 75mg x 56 kaps. Twarde</t>
  </si>
  <si>
    <t>75mg x 56 kaps. Twarde</t>
  </si>
  <si>
    <t>19.144</t>
  </si>
  <si>
    <t>Pridinol hydrochloride 5 mg</t>
  </si>
  <si>
    <t>5 mg / 50 szt.</t>
  </si>
  <si>
    <t>19.145</t>
  </si>
  <si>
    <t>Promazine hydrochloride       25mg</t>
  </si>
  <si>
    <t>19.146</t>
  </si>
  <si>
    <t>Promazini hydrochloridum   100 mg</t>
  </si>
  <si>
    <t>19.147</t>
  </si>
  <si>
    <t xml:space="preserve">Promazini hydrochloridum   50 mg </t>
  </si>
  <si>
    <t>19.148</t>
  </si>
  <si>
    <t>Propafenoni hydrochloridum tabl.powl. 0,15 g</t>
  </si>
  <si>
    <t>0,15 g x 20 tabl.</t>
  </si>
  <si>
    <t>19.149</t>
  </si>
  <si>
    <t>Propafenoni hydrochloridum tabl.powl. 0,3 g</t>
  </si>
  <si>
    <t>0,3g x 20 tabl.</t>
  </si>
  <si>
    <t>19.150</t>
  </si>
  <si>
    <t>Propranololum tabletki, 10mg</t>
  </si>
  <si>
    <t>1 op= 50 tabl.</t>
  </si>
  <si>
    <t>19.151</t>
  </si>
  <si>
    <t>Proszek. Produkt wysokobiałkowy. Koncentrat białek mleka krowiego. Do postępowania dietetycznego w hipoproteinemii. 2,5 g proszku dostarcza 2,2 g białka.</t>
  </si>
  <si>
    <t>225 g</t>
  </si>
  <si>
    <t>19.152</t>
  </si>
  <si>
    <t>Prukalopryd</t>
  </si>
  <si>
    <t>1mg x 28 tabl</t>
  </si>
  <si>
    <t>19.153</t>
  </si>
  <si>
    <t>2mg x 28 tabl</t>
  </si>
  <si>
    <t>19.154</t>
  </si>
  <si>
    <t>Pyridoxini hydrochloridum  50 mg</t>
  </si>
  <si>
    <t>1 op.= 50 szt..</t>
  </si>
  <si>
    <t>19.155</t>
  </si>
  <si>
    <t>Resource glutminian</t>
  </si>
  <si>
    <t xml:space="preserve">100 g proszek </t>
  </si>
  <si>
    <t>19.156</t>
  </si>
  <si>
    <t>Risperidone 1 mg</t>
  </si>
  <si>
    <t>1 mg / 20 szt.</t>
  </si>
  <si>
    <t>19.157</t>
  </si>
  <si>
    <t>Rivaroxaban</t>
  </si>
  <si>
    <t>15mg x 100 tabl</t>
  </si>
  <si>
    <t>19.158</t>
  </si>
  <si>
    <t>20mg x 100 tabl</t>
  </si>
  <si>
    <t>19.159</t>
  </si>
  <si>
    <t>Rivastigmine 1,5 mg</t>
  </si>
  <si>
    <t>1,5 mg / 28 szt.</t>
  </si>
  <si>
    <t>19.160</t>
  </si>
  <si>
    <t>Rivastigmine 3 mg</t>
  </si>
  <si>
    <t>3 mg / 28 szt.</t>
  </si>
  <si>
    <t>19.161</t>
  </si>
  <si>
    <t>Rosuvastatinum tabletki powlekane, 10mg</t>
  </si>
  <si>
    <t>19.162</t>
  </si>
  <si>
    <t>Rosuvastatinum tabletki powlekane, 20mg</t>
  </si>
  <si>
    <t>19.163</t>
  </si>
  <si>
    <t>Rosuvastatinum tabletki powlekane, 5mg</t>
  </si>
  <si>
    <t>19.164</t>
  </si>
  <si>
    <t>Ryluzol 50mg x 56 tabl. powl.</t>
  </si>
  <si>
    <t>50mg x 56 tabletek powlekanych</t>
  </si>
  <si>
    <t>19.165</t>
  </si>
  <si>
    <t>Rysperydon 1mg x 20 tabl. powl.</t>
  </si>
  <si>
    <t>1mg x 20 tabletki powlekane</t>
  </si>
  <si>
    <t>19.166</t>
  </si>
  <si>
    <t>Saccharomyces boulardii kapsułki 0,25 g</t>
  </si>
  <si>
    <t>19.167</t>
  </si>
  <si>
    <t>Sertralinum 50 mg</t>
  </si>
  <si>
    <t>50 mg x 30 szt</t>
  </si>
  <si>
    <t>19.168</t>
  </si>
  <si>
    <t>Sildenafil</t>
  </si>
  <si>
    <t>20 mg x 90 szt</t>
  </si>
  <si>
    <t>19.169</t>
  </si>
  <si>
    <t>25 mg x 4 szt</t>
  </si>
  <si>
    <t>19.170</t>
  </si>
  <si>
    <t>Silibi mariani extr. Siccum  0,07 g</t>
  </si>
  <si>
    <t>19.171</t>
  </si>
  <si>
    <t>Simeticonum  0,04 g</t>
  </si>
  <si>
    <t>1 op.= 100 szt.</t>
  </si>
  <si>
    <t>19.172</t>
  </si>
  <si>
    <t>Sodium alginate, Sodium hydrocarbonate, Calcium carbonate</t>
  </si>
  <si>
    <t>zawiesina 150ml</t>
  </si>
  <si>
    <t>19.173</t>
  </si>
  <si>
    <t>Sotaloli hydrochloridum tabletki, 40</t>
  </si>
  <si>
    <t>19.174</t>
  </si>
  <si>
    <t>Sotaloli hydrochloridum tabletki, 80</t>
  </si>
  <si>
    <t>19.175</t>
  </si>
  <si>
    <t>Spironolactonum  0,025 g</t>
  </si>
  <si>
    <t>19.176</t>
  </si>
  <si>
    <t>Spironolactonum  0,1 g</t>
  </si>
  <si>
    <t>19.177</t>
  </si>
  <si>
    <t>Sulpiryd100mg x 24 tabl.</t>
  </si>
  <si>
    <t>100mg x 24 tabletki</t>
  </si>
  <si>
    <t>19.178</t>
  </si>
  <si>
    <t>Telmisartan  tabl.  0,04g</t>
  </si>
  <si>
    <t>19.179</t>
  </si>
  <si>
    <t>Telmisartan  tabl.  0,08g</t>
  </si>
  <si>
    <t>19.180</t>
  </si>
  <si>
    <t>Theophyllinum szt. tabl. o zmodyfikowanym uwalnianiu 200 mg</t>
  </si>
  <si>
    <t>1 op = 30 szt</t>
  </si>
  <si>
    <t>19.181</t>
  </si>
  <si>
    <t>Theophyllinum tabl. o przedł. uwaln., 150 mg</t>
  </si>
  <si>
    <t>19.182</t>
  </si>
  <si>
    <t>Theophyllinum tabl.o przedł.uwaln. 0,3 g</t>
  </si>
  <si>
    <t>19.183</t>
  </si>
  <si>
    <t>Thiamazolum   10 mg</t>
  </si>
  <si>
    <t>19.184</t>
  </si>
  <si>
    <t>Thiamini hydrochloridum  25 mg</t>
  </si>
  <si>
    <t>19.185</t>
  </si>
  <si>
    <t>Thiethylperazinum  6,5 mg</t>
  </si>
  <si>
    <t>19.186</t>
  </si>
  <si>
    <t>Tianeptinum  0,0125 g</t>
  </si>
  <si>
    <t>19.187</t>
  </si>
  <si>
    <t>Tiapride 100 mg</t>
  </si>
  <si>
    <t>100 mg x 20 szt</t>
  </si>
  <si>
    <t>19.188</t>
  </si>
  <si>
    <t xml:space="preserve">Tolperisone hydrochloride 50 mg </t>
  </si>
  <si>
    <t>19.189</t>
  </si>
  <si>
    <t>Ursodeoxycholic acid</t>
  </si>
  <si>
    <t>250 mg / 90 szt</t>
  </si>
  <si>
    <t>19.190</t>
  </si>
  <si>
    <t>Valsartanum  80 mg</t>
  </si>
  <si>
    <t>1 op=28 szt..</t>
  </si>
  <si>
    <t>19.191</t>
  </si>
  <si>
    <t>Valsartanum 160 mg</t>
  </si>
  <si>
    <t>160 mg a 28 szt</t>
  </si>
  <si>
    <t>19.192</t>
  </si>
  <si>
    <t>Valsartanum, hydrochlorothiazydum</t>
  </si>
  <si>
    <t>80mg + 12,5mg a 28 szt</t>
  </si>
  <si>
    <t>19.193</t>
  </si>
  <si>
    <t>160mg + 12,5mg a 28 szt</t>
  </si>
  <si>
    <t>19.194</t>
  </si>
  <si>
    <t>160mg + 25mg a 28 szt</t>
  </si>
  <si>
    <t>19.195</t>
  </si>
  <si>
    <t>Venlafaxine 37,5 mg</t>
  </si>
  <si>
    <t>37,5 mg / 28 szt.</t>
  </si>
  <si>
    <t>19.196</t>
  </si>
  <si>
    <t>Vinpocetinum  5 mg</t>
  </si>
  <si>
    <t>19.197</t>
  </si>
  <si>
    <t>Wenlafaksyna</t>
  </si>
  <si>
    <t>75mg x 28 kaps twarde</t>
  </si>
  <si>
    <t>19.198</t>
  </si>
  <si>
    <t>Zestaw grawitacyjny do podawania preparatu do żywienia do jelitowego przez zgłębnik lub port.</t>
  </si>
  <si>
    <t xml:space="preserve"> 1 szt.</t>
  </si>
  <si>
    <t>19.199</t>
  </si>
  <si>
    <t xml:space="preserve">Żywność specjalnego przeznaczenia medycznego. Preparat do żywienia do jelitowego, wysoko białkowy, kompletny pod względem odżywczym, gotowy do użycia, bezresztkowy, do stosowania przez zgłębnik, bezglutenowy, nie zawierający laktozy. </t>
  </si>
  <si>
    <t>1 szt = 1000 ml</t>
  </si>
  <si>
    <t>19.200</t>
  </si>
  <si>
    <t>Żywność specjalnego przeznaczenia medycznego. Produkt do postępowania dietetycznego w niedożywieniu związanym z chorobą, wysokobiałkowy 18g białka w 125 ml, wysokoenergetyczny 300 – 306 kcal w 125 ml, bezglutenowy, o smaku neutralnym lub czerwonych  owoców lub owoców tropiklanych i imbiru lub truskawkowym lub owoców leśnych, lub waniliowym lub brzoskwinia-mango lub mokka, pakowany po 4 sztuki każda po 125 ml.</t>
  </si>
  <si>
    <t>1 op = 4 x 125 ml</t>
  </si>
  <si>
    <t>Razem  wartość Część nr 19</t>
  </si>
  <si>
    <t xml:space="preserve">Zamawiający wymaga aby produkty lecznicze zawierające tą samą substancję chemiczną były tego samego producenta, za wyjątkiem pozycji 42, 43, 44, 76, 77, 78, 79, 180, 181, 182, </t>
  </si>
  <si>
    <t>Zamawiający wymaga produktów leczniczych a nie suplementów diety, za wyjątkiem pozycji nr 84, 125, 151, 155, 198, 199, 200.</t>
  </si>
  <si>
    <t>20.1</t>
  </si>
  <si>
    <t>Acenocoumarolum   4 mg</t>
  </si>
  <si>
    <t>1 op = 60 szt</t>
  </si>
  <si>
    <t>20.2</t>
  </si>
  <si>
    <t>Aciclovirum  , 400 mg</t>
  </si>
  <si>
    <t>1 op.= 30 szt.</t>
  </si>
  <si>
    <t>20.3</t>
  </si>
  <si>
    <t>Aciclovirum  , 800 mg</t>
  </si>
  <si>
    <t>20.4</t>
  </si>
  <si>
    <t>Acidum acetylsalicylicum  0,1 g</t>
  </si>
  <si>
    <t>0,1 g x 28szt</t>
  </si>
  <si>
    <t>20.5</t>
  </si>
  <si>
    <t>Acidum acetylsalicylicum . 0,3 g</t>
  </si>
  <si>
    <t>300 mg x 20 szt</t>
  </si>
  <si>
    <t>20.6</t>
  </si>
  <si>
    <t>Acidum acetylsalicylicum 0,075 g</t>
  </si>
  <si>
    <t xml:space="preserve">0,075 g x 60 szt. </t>
  </si>
  <si>
    <t>20.7</t>
  </si>
  <si>
    <t>Amiloridum, Hydrochlorothiazidum . 5mg+0,05 g</t>
  </si>
  <si>
    <t>5mg+0,05 g x 50 szt.</t>
  </si>
  <si>
    <t>20.8</t>
  </si>
  <si>
    <t>Amiodaroni hydrochloridum 0,2 g</t>
  </si>
  <si>
    <t>0,2 g x 60 szt.</t>
  </si>
  <si>
    <t>20.9</t>
  </si>
  <si>
    <t>Antazolini mesilas inj. 0,1 g/2ml</t>
  </si>
  <si>
    <t>0,1 g/2ml x 10 amp.a 2ml</t>
  </si>
  <si>
    <t>20.10</t>
  </si>
  <si>
    <t>Atorvasterolum,  10 mg</t>
  </si>
  <si>
    <t>20.11</t>
  </si>
  <si>
    <t>Atorvasterolum,  20 mg</t>
  </si>
  <si>
    <t>20.12</t>
  </si>
  <si>
    <t>Atropini sulfas roztwór do wstrzykiwań 0,5 mg/ml</t>
  </si>
  <si>
    <t>1 op = 10 amp po 1 ml</t>
  </si>
  <si>
    <t>20.13</t>
  </si>
  <si>
    <t>Atropini sulfas roztwór do wstrzykiwań 1 mg/ml</t>
  </si>
  <si>
    <t>20.14</t>
  </si>
  <si>
    <t>Baclofenum ;10mg .</t>
  </si>
  <si>
    <t>1op. = 50 szt.</t>
  </si>
  <si>
    <t>20.15</t>
  </si>
  <si>
    <t>Barium sulfate zaw. 1 g/1ml</t>
  </si>
  <si>
    <t>1 g/1ml x 200 ml</t>
  </si>
  <si>
    <t>20.16</t>
  </si>
  <si>
    <t>Benserazyd + lewodopa  250mg</t>
  </si>
  <si>
    <t>1op. = 100kaps.</t>
  </si>
  <si>
    <t>20.17</t>
  </si>
  <si>
    <t>Benserazyd + lewodopa ; 125mg</t>
  </si>
  <si>
    <t>20.18</t>
  </si>
  <si>
    <t>Betahistini hydrochloridum  8 mg</t>
  </si>
  <si>
    <t>20.19</t>
  </si>
  <si>
    <t>Betahistinum . 0,024 g</t>
  </si>
  <si>
    <t xml:space="preserve">0,024 g x 60 szt. </t>
  </si>
  <si>
    <t>20.20</t>
  </si>
  <si>
    <t xml:space="preserve">Calcii carbonas </t>
  </si>
  <si>
    <t>20.21</t>
  </si>
  <si>
    <t>Carbamazepinum . 0,2 g</t>
  </si>
  <si>
    <t>0,2 g x 50 szt</t>
  </si>
  <si>
    <t>20.22</t>
  </si>
  <si>
    <t>Carbamazepinum . Tabl. o przedł. Uwaln. 0,6 g</t>
  </si>
  <si>
    <t>0,6 g x 50 szt.</t>
  </si>
  <si>
    <t>20.23</t>
  </si>
  <si>
    <t xml:space="preserve">Carvedilolum   6,25 mg </t>
  </si>
  <si>
    <t>20.24</t>
  </si>
  <si>
    <t>Carvedilolum  0,0125 g</t>
  </si>
  <si>
    <t xml:space="preserve">0,0125 g x 30 szt. </t>
  </si>
  <si>
    <t>20.25</t>
  </si>
  <si>
    <t>Cetirizini dihydrochloridum    10 mg</t>
  </si>
  <si>
    <t>20.26</t>
  </si>
  <si>
    <t>Clemastinum 1 mg</t>
  </si>
  <si>
    <t>1 mg a 30 szt.</t>
  </si>
  <si>
    <t>20.27</t>
  </si>
  <si>
    <t>Clemastinum roztwór do wstrzykiwań 1 mg/ml</t>
  </si>
  <si>
    <t>1 op = 5 amp po 2 ml</t>
  </si>
  <si>
    <t>20.28</t>
  </si>
  <si>
    <t>Clonidini hydrochloridum 75 mcg</t>
  </si>
  <si>
    <t>75mcg x 50 szt.</t>
  </si>
  <si>
    <t>20.29</t>
  </si>
  <si>
    <t>Cyanocobalamin 1000mcg/2ml</t>
  </si>
  <si>
    <t>1000 mcg/2ml a 5 amp.</t>
  </si>
  <si>
    <t>20.30</t>
  </si>
  <si>
    <t xml:space="preserve">Deksketoprofen 25mg  </t>
  </si>
  <si>
    <t>1op= 25mg x30 szt</t>
  </si>
  <si>
    <t>20.31</t>
  </si>
  <si>
    <t>Diclofenacum natricum  0,05 g</t>
  </si>
  <si>
    <t>0,05 g x 10 szt.</t>
  </si>
  <si>
    <t>20.32</t>
  </si>
  <si>
    <t>Diclofenacum natricum tabl. o przedłużonym uwalnianiu 100 mg</t>
  </si>
  <si>
    <t>1 op.= 20 szt.</t>
  </si>
  <si>
    <t>20.33</t>
  </si>
  <si>
    <t>Digoxinum . 0,25 mg</t>
  </si>
  <si>
    <t>0,25 mg x 30 szt.</t>
  </si>
  <si>
    <t>20.34</t>
  </si>
  <si>
    <t>Digoxinum rozt.do wstrz. 0,25 mg/ml</t>
  </si>
  <si>
    <t>0,25 mg/ml x 5 amp.a 2ml</t>
  </si>
  <si>
    <t>20.35</t>
  </si>
  <si>
    <t>Dopamini hydrochloridum rozt.do wl.doż. 0,04 g/1ml</t>
  </si>
  <si>
    <t>0,04 g/1ml x 10 amp.a 5ml</t>
  </si>
  <si>
    <t>20.36</t>
  </si>
  <si>
    <t>Doxazosinum . 4 mg</t>
  </si>
  <si>
    <t xml:space="preserve">4 mg x 30 szt. </t>
  </si>
  <si>
    <t>20.37</t>
  </si>
  <si>
    <t xml:space="preserve">Doxazosinum 2mg </t>
  </si>
  <si>
    <t>2mg x 30 szt</t>
  </si>
  <si>
    <t>20.38</t>
  </si>
  <si>
    <t>Drotaverine hydrochloride 40 mg</t>
  </si>
  <si>
    <t>40 mg a 40 szt.</t>
  </si>
  <si>
    <t>20.39</t>
  </si>
  <si>
    <t>Drotaverini hydrochloridum,   80 mg</t>
  </si>
  <si>
    <t>20.40</t>
  </si>
  <si>
    <t>Enalaprili maleas 10 mg</t>
  </si>
  <si>
    <t>1 op.= 60 szt.</t>
  </si>
  <si>
    <t>20.41</t>
  </si>
  <si>
    <t>Enalaprili maleas 5 mg</t>
  </si>
  <si>
    <t>20.42</t>
  </si>
  <si>
    <t xml:space="preserve">Ephedrini hydrochloridum roztwór do wstrzykiwań 25 mg/ml </t>
  </si>
  <si>
    <t>20.43</t>
  </si>
  <si>
    <t xml:space="preserve">Eplerenonum 25mg  </t>
  </si>
  <si>
    <t>1op= 25m x 30 szt</t>
  </si>
  <si>
    <t>20.44</t>
  </si>
  <si>
    <t xml:space="preserve">Eplerenonum 50mg  </t>
  </si>
  <si>
    <t>1op= 50mg x 30 szt</t>
  </si>
  <si>
    <t>20.45</t>
  </si>
  <si>
    <t>Famotidine 40 mg</t>
  </si>
  <si>
    <t>40mg x 60 szt</t>
  </si>
  <si>
    <t>20.46</t>
  </si>
  <si>
    <t>Furosemide 0,02g/2ml a 50 amp.</t>
  </si>
  <si>
    <t>0,02g/2ml a 50 amp.</t>
  </si>
  <si>
    <t>20.47</t>
  </si>
  <si>
    <t>Furosemide 40 mg</t>
  </si>
  <si>
    <t>40 mg a 30 tal</t>
  </si>
  <si>
    <t>20.48</t>
  </si>
  <si>
    <t xml:space="preserve">Gabapentyna 0,1g </t>
  </si>
  <si>
    <t>0,1gx 100kaps</t>
  </si>
  <si>
    <t>20.49</t>
  </si>
  <si>
    <t xml:space="preserve">Gabapentyna 0,3g </t>
  </si>
  <si>
    <t>0,3gx 100kaps</t>
  </si>
  <si>
    <t>20.50</t>
  </si>
  <si>
    <t>Glimepiridum . 1 mg</t>
  </si>
  <si>
    <t>1 op.=  30 szt</t>
  </si>
  <si>
    <t>20.51</t>
  </si>
  <si>
    <t>Glimepiridum . 2 mg</t>
  </si>
  <si>
    <t>20.52</t>
  </si>
  <si>
    <t>Glimepiridum . 3 mg</t>
  </si>
  <si>
    <t>20.53</t>
  </si>
  <si>
    <t>Haloperidolum  1 mg</t>
  </si>
  <si>
    <t>1 op = 40 szt</t>
  </si>
  <si>
    <t>20.54</t>
  </si>
  <si>
    <t>Haloperidolum  5 mg</t>
  </si>
  <si>
    <t>20.55</t>
  </si>
  <si>
    <t>Haloperidolum krop.doustne 2 mg/1ml</t>
  </si>
  <si>
    <t>2 mg/1ml x 10 ml</t>
  </si>
  <si>
    <t>20.56</t>
  </si>
  <si>
    <t>Haloperidolum roztwór do wstrzyk., 5 mg/ml</t>
  </si>
  <si>
    <t>20.57</t>
  </si>
  <si>
    <t xml:space="preserve">Heparinum  rozt.do wl.doż. 5000j.m./ml </t>
  </si>
  <si>
    <t>25 000j.m./5ml a 10 fiol.</t>
  </si>
  <si>
    <t>20.58</t>
  </si>
  <si>
    <t>Hydrochlorothiazidum . 0,025 g</t>
  </si>
  <si>
    <t>0,025 g x 30 szt.</t>
  </si>
  <si>
    <t>20.59</t>
  </si>
  <si>
    <t>Hydrochlorothiazidum 12,5 mg</t>
  </si>
  <si>
    <t>20.60</t>
  </si>
  <si>
    <t>Indapamidum tabl. o przedłużonym uwalnianiu 1,5 mg</t>
  </si>
  <si>
    <t>20.61</t>
  </si>
  <si>
    <t>Ketoprofenum  100 mg</t>
  </si>
  <si>
    <t>20.62</t>
  </si>
  <si>
    <t>Ketoprofenum kaps.twarde 0,05 g</t>
  </si>
  <si>
    <t>20.63</t>
  </si>
  <si>
    <t>Kwetapina  100mg .</t>
  </si>
  <si>
    <t>100mg x 60 szt</t>
  </si>
  <si>
    <t>20.64</t>
  </si>
  <si>
    <t xml:space="preserve">Kwetapina 200mg </t>
  </si>
  <si>
    <t>200mg x 60szt</t>
  </si>
  <si>
    <t>20.65</t>
  </si>
  <si>
    <t xml:space="preserve">Kwetapina 25 mg </t>
  </si>
  <si>
    <t>25mg x 30szt</t>
  </si>
  <si>
    <t>20.66</t>
  </si>
  <si>
    <t>Lidocainum inj. 0,02 g/1ml</t>
  </si>
  <si>
    <t>0,02 g/1ml x 10 amp.a 2ml</t>
  </si>
  <si>
    <t>20.67</t>
  </si>
  <si>
    <t>0,02 g/1ml x 5 fiol.a 20ml</t>
  </si>
  <si>
    <t>20.68</t>
  </si>
  <si>
    <t>Loperamidum . 2 mg</t>
  </si>
  <si>
    <t>2 mg x 30 szt.</t>
  </si>
  <si>
    <t>20.69</t>
  </si>
  <si>
    <t>Magnesii sulfas roztwór do wstrzykiwań, 200 mg/ml</t>
  </si>
  <si>
    <t>200 mg/ml x 10 amp.</t>
  </si>
  <si>
    <t>20.70</t>
  </si>
  <si>
    <t>Metamizolum natricum 1g/2ml a 2ml</t>
  </si>
  <si>
    <t>1g/2ml 5 amp a 2 ml</t>
  </si>
  <si>
    <t>20.71</t>
  </si>
  <si>
    <t>Metamizolum natricum 500 mg</t>
  </si>
  <si>
    <t>0,5 g a 12 szt</t>
  </si>
  <si>
    <t>20.72</t>
  </si>
  <si>
    <t>Metamizolum natricum inj. 2,5 g/5ml</t>
  </si>
  <si>
    <t>2,5 g/5ml x 5 amp.a 5ml</t>
  </si>
  <si>
    <t>20.73</t>
  </si>
  <si>
    <t>Metformini hydrochloridum   0,5 g</t>
  </si>
  <si>
    <t xml:space="preserve">0,5 g x 90 szt. </t>
  </si>
  <si>
    <t>20.74</t>
  </si>
  <si>
    <t>Metformini hydrochloridum 1000 mg</t>
  </si>
  <si>
    <t>1 op.= 90 szt.</t>
  </si>
  <si>
    <t>20.75</t>
  </si>
  <si>
    <t>Metformini hydrochloridum 850 mg</t>
  </si>
  <si>
    <t>20.76</t>
  </si>
  <si>
    <t>Metoclopramidum . 0,01 g</t>
  </si>
  <si>
    <t>0,01 g x 50 szt.</t>
  </si>
  <si>
    <t>20.77</t>
  </si>
  <si>
    <t>Metoclopramidum inj. 0,01g/2ml 5 amp.</t>
  </si>
  <si>
    <t>0,01g/2ml a 5 amp.</t>
  </si>
  <si>
    <t>20.78</t>
  </si>
  <si>
    <t>Metoprololi tartras   0,05 g</t>
  </si>
  <si>
    <t>0,05 g x 30 szt.</t>
  </si>
  <si>
    <t>20.79</t>
  </si>
  <si>
    <t>Montelucast 0,01g .</t>
  </si>
  <si>
    <t>1op. = 28 szt.</t>
  </si>
  <si>
    <t>20.80</t>
  </si>
  <si>
    <t>Natrium bicarbonicum roztwór do wstrzykiwań, 84 mg/ml</t>
  </si>
  <si>
    <t>1 op.= 10 amp 20 ml</t>
  </si>
  <si>
    <t>20.81</t>
  </si>
  <si>
    <t>Nebivololum . 5 mg</t>
  </si>
  <si>
    <t>5 mg x 28 szt.</t>
  </si>
  <si>
    <t>20.82</t>
  </si>
  <si>
    <t>Ofloxacinum krople do oczu, roztwór 3 mg/ml</t>
  </si>
  <si>
    <t>3 mg/ml x 1 but.a 5ml</t>
  </si>
  <si>
    <t>20.83</t>
  </si>
  <si>
    <t xml:space="preserve">Oksarbazepina ;150mg  </t>
  </si>
  <si>
    <t>20.84</t>
  </si>
  <si>
    <t>Omeprazolum kaps.dojel.twarde 0,02 g</t>
  </si>
  <si>
    <t xml:space="preserve">0,02 g x 28 kaps. </t>
  </si>
  <si>
    <t>20.85</t>
  </si>
  <si>
    <t>Omeprazolum proszek do sporządzania roztworu do infuzji, 40 mg</t>
  </si>
  <si>
    <t>1 opak.=1 fiolka a  40 mg</t>
  </si>
  <si>
    <t>20.86</t>
  </si>
  <si>
    <t xml:space="preserve">Oseltamivir 75mg </t>
  </si>
  <si>
    <t>75mg x 10 szt</t>
  </si>
  <si>
    <t>20.87</t>
  </si>
  <si>
    <t>Pantoprazolum tabl. dojelitowe, 40 mg</t>
  </si>
  <si>
    <t>1 op.= 28 szt.</t>
  </si>
  <si>
    <t>20.88</t>
  </si>
  <si>
    <t>Pantoprazolum, tabl dojelitowe, 20 mg</t>
  </si>
  <si>
    <t>20.89</t>
  </si>
  <si>
    <t>Papaverini hydrochloridum inj. 0,04 g/2ml</t>
  </si>
  <si>
    <t>0,04 g/2ml x 10 amp.a 2ml</t>
  </si>
  <si>
    <t>20.90</t>
  </si>
  <si>
    <t>Pentoxifylline 400 mg tabl o przedł. Uwaln.</t>
  </si>
  <si>
    <t>0,4 g 20 szt</t>
  </si>
  <si>
    <t>20.91</t>
  </si>
  <si>
    <t>Pentoxifylline 600 mg tabl. o przedł. Uwaln.</t>
  </si>
  <si>
    <t>0,6 g 20 szt</t>
  </si>
  <si>
    <t>20.92</t>
  </si>
  <si>
    <t xml:space="preserve">Pernazinum  100mg </t>
  </si>
  <si>
    <t>1op= 100mg x30szt</t>
  </si>
  <si>
    <t>20.93</t>
  </si>
  <si>
    <t xml:space="preserve">Pernazinum  25mg </t>
  </si>
  <si>
    <t>1op= 25mg x20szt</t>
  </si>
  <si>
    <t>20.94</t>
  </si>
  <si>
    <t xml:space="preserve">Pernazinum  50mg </t>
  </si>
  <si>
    <t>1op= 50mg x30 szt</t>
  </si>
  <si>
    <t>20.95</t>
  </si>
  <si>
    <t xml:space="preserve">Phytomenadione 10 mg  </t>
  </si>
  <si>
    <t>0,01 g a 30 drażetek</t>
  </si>
  <si>
    <t>20.96</t>
  </si>
  <si>
    <t>Phytomenadionum rozt.do wstrz. 0,01 g/1ml</t>
  </si>
  <si>
    <t>0,01 g/1ml x 5 amp.a 1ml</t>
  </si>
  <si>
    <t>20.97</t>
  </si>
  <si>
    <t>Piracetamum .. 1,2 g</t>
  </si>
  <si>
    <t>1,2 g x 60 szt.</t>
  </si>
  <si>
    <t>20.98</t>
  </si>
  <si>
    <t xml:space="preserve">Potassium chloride 150mg/ml </t>
  </si>
  <si>
    <t>150 mg/ml 50 amp. a 10 ml</t>
  </si>
  <si>
    <t>20.99</t>
  </si>
  <si>
    <t>Ramiprilum tabl. 5 mg</t>
  </si>
  <si>
    <r>
      <rPr>
        <sz val="8"/>
        <rFont val="Arial"/>
        <family val="2"/>
        <charset val="238"/>
      </rPr>
      <t>5 mg x</t>
    </r>
    <r>
      <rPr>
        <sz val="8"/>
        <color rgb="FFCE181E"/>
        <rFont val="Arial"/>
        <family val="2"/>
        <charset val="238"/>
      </rPr>
      <t xml:space="preserve"> 28</t>
    </r>
    <r>
      <rPr>
        <sz val="8"/>
        <rFont val="Arial"/>
        <family val="2"/>
        <charset val="238"/>
      </rPr>
      <t xml:space="preserve"> tabl. </t>
    </r>
  </si>
  <si>
    <t>20.100</t>
  </si>
  <si>
    <t>Ramiprilum, tabl, 10 mg</t>
  </si>
  <si>
    <t>1 op.= 28 tabl.</t>
  </si>
  <si>
    <t>20.101</t>
  </si>
  <si>
    <t xml:space="preserve">Ramiprilum, tabl. 2,5 mg </t>
  </si>
  <si>
    <t>1 op. = 28 tabl.</t>
  </si>
  <si>
    <t>20.102</t>
  </si>
  <si>
    <t>Salbutamol  roztw. do wstrz.0,5 mg/ml</t>
  </si>
  <si>
    <t xml:space="preserve">0,5mg/ml 10 amp. 1 ml </t>
  </si>
  <si>
    <t>20.103</t>
  </si>
  <si>
    <t>Simvastatinum   0,02 g</t>
  </si>
  <si>
    <t xml:space="preserve">0,02 g x 28 szt. </t>
  </si>
  <si>
    <t>20.104</t>
  </si>
  <si>
    <t>Sulfacetamidum natricum krop.do oczu 0,1 g/1ml</t>
  </si>
  <si>
    <t>0,1 g/1ml x 12 minimsow 0,5ml</t>
  </si>
  <si>
    <t>20.105</t>
  </si>
  <si>
    <t>Tamsulosin  0,4mg</t>
  </si>
  <si>
    <t>1op. = 30 szt.</t>
  </si>
  <si>
    <t>20.106</t>
  </si>
  <si>
    <t>Torasemid  2,5mg</t>
  </si>
  <si>
    <t>20.107</t>
  </si>
  <si>
    <t>Torasemid  5mg</t>
  </si>
  <si>
    <t>20.108</t>
  </si>
  <si>
    <t>Torasemid 10 mg</t>
  </si>
  <si>
    <t>20.109</t>
  </si>
  <si>
    <t>Tramadol hydrochloride 0,05g/ml a 1ml</t>
  </si>
  <si>
    <t>0,05 g/ml 5 amp. a 1ml</t>
  </si>
  <si>
    <t>20.110</t>
  </si>
  <si>
    <t>Tramadol hydrochloride 0,1g/2ml a 2ml</t>
  </si>
  <si>
    <t>100mg/2ml 5 amp. a 2ml</t>
  </si>
  <si>
    <t>20.111</t>
  </si>
  <si>
    <t>Tramadol hydrochloride 50 mg</t>
  </si>
  <si>
    <t>0,05g a 20 szt.</t>
  </si>
  <si>
    <t>20.112</t>
  </si>
  <si>
    <t>Tramadoli hydrochloridum + Paracetamolum   37,5 mg + 325 mg</t>
  </si>
  <si>
    <t>37,5 mg + 325 mg x 60 szt</t>
  </si>
  <si>
    <t>20.113</t>
  </si>
  <si>
    <t>Tramadoli hydrochloridum + Paracetamolum   75 mg + 650 mg</t>
  </si>
  <si>
    <t>75 mg + 650 mg / 1 op = 60 szt.</t>
  </si>
  <si>
    <t>20.114</t>
  </si>
  <si>
    <t>Tramadoli hydrochloridum krople doustne, 100 mg/ml</t>
  </si>
  <si>
    <t>1 op.= 96 ml</t>
  </si>
  <si>
    <t>20.115</t>
  </si>
  <si>
    <t>Tramadolum .tabl. o przedł.uwaln. 0,1 g</t>
  </si>
  <si>
    <t>0,1 g x 30 szt.</t>
  </si>
  <si>
    <t>20.116</t>
  </si>
  <si>
    <t>Trazodon 150 mg x 60 . tabl. o przedłużonym uwalnianiu</t>
  </si>
  <si>
    <t>150mg x 60 szt</t>
  </si>
  <si>
    <t>20.117</t>
  </si>
  <si>
    <t>Trazodon 75mg x 30   tabl. o przedłużonym uwalnianiu</t>
  </si>
  <si>
    <t>75mg x 30 szt</t>
  </si>
  <si>
    <t>20.118</t>
  </si>
  <si>
    <t xml:space="preserve">Venlafaksyna 37,5 </t>
  </si>
  <si>
    <t>1op. = 28kaps.</t>
  </si>
  <si>
    <t>20.119</t>
  </si>
  <si>
    <t>Verapamilum .. 0,04 g</t>
  </si>
  <si>
    <t xml:space="preserve">0,04 g x 20 szt. </t>
  </si>
  <si>
    <t>20.120</t>
  </si>
  <si>
    <t>Verapamilum .. 0,08 g</t>
  </si>
  <si>
    <t>0,08 g x 20 szt.</t>
  </si>
  <si>
    <t>20.121</t>
  </si>
  <si>
    <t>Verapamilum .. 0,12 g</t>
  </si>
  <si>
    <t>0,12 g x 20 szt.</t>
  </si>
  <si>
    <t>20.122</t>
  </si>
  <si>
    <t xml:space="preserve">Vitamin B group </t>
  </si>
  <si>
    <t>50 szt.</t>
  </si>
  <si>
    <t>Razem  wartość Część nr 20</t>
  </si>
  <si>
    <t>Zamawiający wymaga aby produkty lecznicze zawierające tą sama substancje chemiczną były tego samego producenta za wyjątkiem poz nr: 4,5,6,21,22,33,34</t>
  </si>
  <si>
    <t>Zamawiający wymaga produktów leczniczych .</t>
  </si>
  <si>
    <t>21.1</t>
  </si>
  <si>
    <t>Budesonidum  zawiesina do nebulizacji  250 µg/ml   a 2 ml</t>
  </si>
  <si>
    <t>250ug/ml x 20 poj. 2Ml</t>
  </si>
  <si>
    <t>21.2</t>
  </si>
  <si>
    <t>Budesonidum  zawiesina do nebulizacji  500 µg/ml   a 2 ml</t>
  </si>
  <si>
    <t>500ug/ml x 20 poj. 2ml</t>
  </si>
  <si>
    <t>21.3</t>
  </si>
  <si>
    <t>Budesonidum proszek do inh. w kaps. twardej  400 mcg  60 szt. + inhalator</t>
  </si>
  <si>
    <t>400ug x 60 kaps.</t>
  </si>
  <si>
    <t>21.4</t>
  </si>
  <si>
    <t xml:space="preserve">Budesonidum proszek do inh. w kaps. twardej 200 mcg 60sztuk+inhalator </t>
  </si>
  <si>
    <t>200ug x 60 kaps.</t>
  </si>
  <si>
    <t>21.5</t>
  </si>
  <si>
    <t>Ciclesonidum aerozol inhalacyjny160 mcg/dawkę inh</t>
  </si>
  <si>
    <t>1 op = 60 dawek</t>
  </si>
  <si>
    <t>21.6</t>
  </si>
  <si>
    <t>Fluticasone propionate, Salmeterol proszek do inh. 500 µg/dawkę+50 µg/dawkę  60 dawek</t>
  </si>
  <si>
    <t>500ug + 50ug x 60 dawek</t>
  </si>
  <si>
    <t>21.7</t>
  </si>
  <si>
    <t>Formoterol  proszek do inh. w kaps. twardej 12 µg/dawkę 60 szt.</t>
  </si>
  <si>
    <t>12ug/ dawkę x 60 kaps.</t>
  </si>
  <si>
    <t>21.8</t>
  </si>
  <si>
    <t>Formoterol 12 mcg/ dawka inhalator ciśnieniowy</t>
  </si>
  <si>
    <t>12 mcg / dawka x 120 dawek</t>
  </si>
  <si>
    <t>21.9</t>
  </si>
  <si>
    <t>Glyceroli trinitras aer.do st.podjęzk. 0,4 mg/daw.</t>
  </si>
  <si>
    <t>0,4 mg/daw. x 11 g (200 dawek)</t>
  </si>
  <si>
    <t>21.10</t>
  </si>
  <si>
    <t>Handi haler aparat do inhalacji</t>
  </si>
  <si>
    <t>1 op=1sztuka</t>
  </si>
  <si>
    <t>21.11</t>
  </si>
  <si>
    <t>Ipratropii bromidum płyn do inh. z nebulizatora  250 µg/ml  but. 20 ml</t>
  </si>
  <si>
    <t>250ug/ml x 1 but. 20ml</t>
  </si>
  <si>
    <t>21.12</t>
  </si>
  <si>
    <t>Ipratropii bromidum,  aerozol do inhalacji 20 mcg/ml inh.</t>
  </si>
  <si>
    <t>1 op=flakon 10ml(200 dawek)</t>
  </si>
  <si>
    <t>21.13</t>
  </si>
  <si>
    <t>Ipratropium bromide, Salbutamol (0,5 mg+2,5 mg)/2,5 ml</t>
  </si>
  <si>
    <t>(0,5 mg+2,5 mg)/2,5 ml / 20 amp.</t>
  </si>
  <si>
    <t>21.14</t>
  </si>
  <si>
    <t>Jałowy r-r 0,9% NaCL + hialuronian sodu</t>
  </si>
  <si>
    <t>30amp 5ml r-r do inhalacji</t>
  </si>
  <si>
    <t>21.15</t>
  </si>
  <si>
    <t xml:space="preserve">N-acetylocysteina, sól sodowa kwasu hialuronowego </t>
  </si>
  <si>
    <t>10 amp 2 ml r-r do nebulizacji</t>
  </si>
  <si>
    <t>21.16</t>
  </si>
  <si>
    <t>Salbutamolum  roztw. do nebulizacji  2 mg/ml  (0,2%) 20 amp. 2,5 ml</t>
  </si>
  <si>
    <t>0,005 g/2,5 ml x 20 amp.</t>
  </si>
  <si>
    <t>21.17</t>
  </si>
  <si>
    <t>Salbutamolum aer.wziewny,zawiesina 0,1 mg/daw.</t>
  </si>
  <si>
    <t>0,1 mg/daw. x 1 op.(200 daw.)</t>
  </si>
  <si>
    <t>21.18</t>
  </si>
  <si>
    <t>Salmeterol  proszek do inh. w kaps. twardej  50 µg/dawkę  60 szt</t>
  </si>
  <si>
    <t>50 ug/dawkę x 60 kaps.</t>
  </si>
  <si>
    <t>21.19</t>
  </si>
  <si>
    <t xml:space="preserve">Tiotropium  proszek do inh. w kaps. twardej  18 µg/dawek  90 szt. </t>
  </si>
  <si>
    <t>18ug/dawkę x 90 kaps.</t>
  </si>
  <si>
    <t>21.20</t>
  </si>
  <si>
    <t>Umeclidinum 55mcg+ Vilanterol 22mcg, proszek do inhalacji</t>
  </si>
  <si>
    <t>1 op=30 dawek</t>
  </si>
  <si>
    <t>Razem  wartość Część nr 21</t>
  </si>
  <si>
    <t>UWAGA:</t>
  </si>
  <si>
    <t xml:space="preserve">Zamawiający wymaga aby produkty lecznicze w poz. 1 i 2 były tego samego producenta. </t>
  </si>
  <si>
    <t>22.1</t>
  </si>
  <si>
    <t>Beclometasone dipropionate, Formoterol fumarate, aerozol inhalacyjny, (100 µg+6 µg)/dawkę</t>
  </si>
  <si>
    <t xml:space="preserve"> (100 µg+6 µg)/dawkę x 180 dawek</t>
  </si>
  <si>
    <t>22.2</t>
  </si>
  <si>
    <t>Beclometasone dipropionate, Formoterol fumarate, aerozol inhalacyjny, (200 µg+6 µg)/dawkę</t>
  </si>
  <si>
    <t xml:space="preserve"> (200 µg+6 µg)/dawkę x 180 dawek</t>
  </si>
  <si>
    <t>22.3</t>
  </si>
  <si>
    <t>Beclometasone dipropionate , Formoterol fumarate, Glikopironium aerozol inhalacyjny, (87 µg+5 µg + 9µg )/dawkę</t>
  </si>
  <si>
    <t>(87 µg+5 µg + 9µg )/dawkę x 180 dawek</t>
  </si>
  <si>
    <t>Razem  wartość Część nr 22</t>
  </si>
  <si>
    <t>23.1</t>
  </si>
  <si>
    <t xml:space="preserve">Allantoin, Dexpanthenol (20mg + 50mg) maść  </t>
  </si>
  <si>
    <t>30 g</t>
  </si>
  <si>
    <t>23.2</t>
  </si>
  <si>
    <t>Aluminii acetotartras  1 g</t>
  </si>
  <si>
    <t>1 op = 6 szt.</t>
  </si>
  <si>
    <t>23.3</t>
  </si>
  <si>
    <t>Aluminii acetotartras żel, 10 mg/g</t>
  </si>
  <si>
    <t>1 op= tuba 75g</t>
  </si>
  <si>
    <t>23.4</t>
  </si>
  <si>
    <t>Ambroxol hydrochloride 7,5mg/1ml</t>
  </si>
  <si>
    <t>7,5mg/1ml a 100 ml</t>
  </si>
  <si>
    <t>23.5</t>
  </si>
  <si>
    <t>Antyseptyczny krem na rany – wyrób medyczny</t>
  </si>
  <si>
    <t>1 op=250 g</t>
  </si>
  <si>
    <t>23.6</t>
  </si>
  <si>
    <t>Aphtin płyn</t>
  </si>
  <si>
    <t>płyn 10g</t>
  </si>
  <si>
    <t>23.7</t>
  </si>
  <si>
    <t>Benzyna apteczna 100ml</t>
  </si>
  <si>
    <t>butelka 100ml</t>
  </si>
  <si>
    <t>23.8</t>
  </si>
  <si>
    <t>Betametason+kalcypotriol</t>
  </si>
  <si>
    <t>50mcg+0,5mg/g  gel</t>
  </si>
  <si>
    <t>23.9</t>
  </si>
  <si>
    <t>Betamethasone maść 15g</t>
  </si>
  <si>
    <t>maść 0,5mg/g , 15g</t>
  </si>
  <si>
    <t>23.10</t>
  </si>
  <si>
    <t>Bisacodylum czop.doodbyt. 0,01 g</t>
  </si>
  <si>
    <t>0,01 g x 6 czop</t>
  </si>
  <si>
    <t>23.11</t>
  </si>
  <si>
    <t>Brynzolamid</t>
  </si>
  <si>
    <t>10mg/ml 5 ml krople  oczu</t>
  </si>
  <si>
    <t>23.12</t>
  </si>
  <si>
    <t>Cavilon krem</t>
  </si>
  <si>
    <t>krem 28g</t>
  </si>
  <si>
    <t>23.13</t>
  </si>
  <si>
    <t>Chloramphenicol, maść, 20 mg/g, tuba 5 g</t>
  </si>
  <si>
    <t>20 mg/g, tuba 5 g</t>
  </si>
  <si>
    <t>23.14</t>
  </si>
  <si>
    <t>Chlorpromazinum krople 0,04 g/1g</t>
  </si>
  <si>
    <t>0,04 g/1g x 10 g</t>
  </si>
  <si>
    <t>23.15</t>
  </si>
  <si>
    <t>Cholini salicylas krople do uszu 0,2 g/g</t>
  </si>
  <si>
    <t>0,2 g/g x 10 g</t>
  </si>
  <si>
    <t>23.16</t>
  </si>
  <si>
    <t>Clobetasol propionate 0,5 mg/g</t>
  </si>
  <si>
    <t>25 g. maść</t>
  </si>
  <si>
    <t>23.17</t>
  </si>
  <si>
    <t>25 g. krem</t>
  </si>
  <si>
    <t>23.18</t>
  </si>
  <si>
    <t>25 ml. Roztwór na skórę</t>
  </si>
  <si>
    <t>23.19</t>
  </si>
  <si>
    <t>Clotrimazol  10mg/g krem 20g</t>
  </si>
  <si>
    <t>1 op= tuba 20g</t>
  </si>
  <si>
    <t>23.20</t>
  </si>
  <si>
    <t>Consolida regalis, płyn do stos. na skórę, 834 mg/ml, but. 100 g</t>
  </si>
  <si>
    <t>834 mg/ml, but. 100 g</t>
  </si>
  <si>
    <t>23.21</t>
  </si>
  <si>
    <t>Crotamiton 10% maść 40g</t>
  </si>
  <si>
    <t>maść 40g</t>
  </si>
  <si>
    <t>23.22</t>
  </si>
  <si>
    <t>Crotamitonum płyn do stosowania na skórę, 100mg/g</t>
  </si>
  <si>
    <t>1 op=butelka 100g</t>
  </si>
  <si>
    <t>23.23</t>
  </si>
  <si>
    <t>Cyto-fix utrwal. Do prób cytolog. 150Ml</t>
  </si>
  <si>
    <t>150 ml</t>
  </si>
  <si>
    <t>23.24</t>
  </si>
  <si>
    <t>Dermobaza krem tłusty 25g</t>
  </si>
  <si>
    <t>1op= 25g</t>
  </si>
  <si>
    <t>23.25</t>
  </si>
  <si>
    <t>Dexamethasone 0,1 % krople do oczu</t>
  </si>
  <si>
    <t>1 mg/ml x  a 5 ml</t>
  </si>
  <si>
    <t>23.26</t>
  </si>
  <si>
    <t>Diclofenacum natricum czopki 100mg</t>
  </si>
  <si>
    <t>1 op=10 czopków</t>
  </si>
  <si>
    <t>23.27</t>
  </si>
  <si>
    <t>Ethacridini lactas  roztwór 100 mg</t>
  </si>
  <si>
    <t>1op =butelka 100g</t>
  </si>
  <si>
    <t>23.28</t>
  </si>
  <si>
    <t>Ethacridini lactas żel, 5 mg/g</t>
  </si>
  <si>
    <t>1 op = tuba 30 g</t>
  </si>
  <si>
    <t>23.29</t>
  </si>
  <si>
    <t>Farmactive Silver spray 125ml</t>
  </si>
  <si>
    <t>1op=125ml</t>
  </si>
  <si>
    <t>23.30</t>
  </si>
  <si>
    <t>Fiolet gencjany wodny 1%</t>
  </si>
  <si>
    <t>roztwór wodny 20 g</t>
  </si>
  <si>
    <t>23.31</t>
  </si>
  <si>
    <t>Fludrokortyzon+Gramicydyna+Neomycyna krople do oczu</t>
  </si>
  <si>
    <t>zawiesina 5 ml</t>
  </si>
  <si>
    <t>23.32</t>
  </si>
  <si>
    <t>Fomukal</t>
  </si>
  <si>
    <t>płyn do płukania ust</t>
  </si>
  <si>
    <t>23.33</t>
  </si>
  <si>
    <t>Glyceroli suppositoria - 2 g</t>
  </si>
  <si>
    <t>2 g x 10 czop.</t>
  </si>
  <si>
    <t>23.34</t>
  </si>
  <si>
    <t>Heparinum natricum 1000 j.m./g</t>
  </si>
  <si>
    <t>1 op.= tuba 100 g</t>
  </si>
  <si>
    <t>23.35</t>
  </si>
  <si>
    <t>Hydrocortisonum krem 0,01 g/1g</t>
  </si>
  <si>
    <t>0,01 g/1g x 15 g</t>
  </si>
  <si>
    <t>23.36</t>
  </si>
  <si>
    <t>Kwas borowy 30mg</t>
  </si>
  <si>
    <t>roztwór na skórę 200g  3%</t>
  </si>
  <si>
    <t>23.37</t>
  </si>
  <si>
    <t>Lactulose 9,75g/15ml</t>
  </si>
  <si>
    <t>9,75g/15ml a 1 l</t>
  </si>
  <si>
    <t>23.38</t>
  </si>
  <si>
    <t>Lidocainum aer.,roztw. -</t>
  </si>
  <si>
    <t xml:space="preserve">1op= 38 g </t>
  </si>
  <si>
    <t>23.39</t>
  </si>
  <si>
    <t>Lidocainum żel 0,02g/g  typ U</t>
  </si>
  <si>
    <t>0,02g/g x 30 g (tuba z kaniulą)</t>
  </si>
  <si>
    <t>23.40</t>
  </si>
  <si>
    <t>Lidocainum żel 0,02g/g typ A</t>
  </si>
  <si>
    <t xml:space="preserve">0,02g/g x 30 g </t>
  </si>
  <si>
    <t>23.41</t>
  </si>
  <si>
    <t>Lini oleum virginale 30g (Linomag maść)</t>
  </si>
  <si>
    <t>1op= tubka</t>
  </si>
  <si>
    <t>23.42</t>
  </si>
  <si>
    <t>Manusan 4%  płyn 500ml dozownik</t>
  </si>
  <si>
    <t>1 op= 500ml</t>
  </si>
  <si>
    <t>23.43</t>
  </si>
  <si>
    <t>Maść majerankowa 10g</t>
  </si>
  <si>
    <t>1op=1 tubka</t>
  </si>
  <si>
    <t>23.44</t>
  </si>
  <si>
    <t>Maść z witaminą A 1500j.m.30g</t>
  </si>
  <si>
    <t>23.45</t>
  </si>
  <si>
    <t>Maść zawierająca: kapsaicynę 0,05 g/100 g, kamforę 5,3 g/100 g terpentynę 9,7 g/100 g olejek eukaliptusowy 2,5g/100 g</t>
  </si>
  <si>
    <t>1op=30g</t>
  </si>
  <si>
    <t>23.46</t>
  </si>
  <si>
    <t>Megestroli acetas 40mg/ml susp.  240 ml.</t>
  </si>
  <si>
    <t>1 op. = 240 ml</t>
  </si>
  <si>
    <t>23.47</t>
  </si>
  <si>
    <t>Microdacyn płyn do płukania ran</t>
  </si>
  <si>
    <t>1 op=500ml</t>
  </si>
  <si>
    <t>23.48</t>
  </si>
  <si>
    <t>Microdacyn żel do płukania ran</t>
  </si>
  <si>
    <t>1 op=120 g</t>
  </si>
  <si>
    <t>23.49</t>
  </si>
  <si>
    <t>Mometasone 1mg/g maść</t>
  </si>
  <si>
    <t>1op=100g</t>
  </si>
  <si>
    <t>23.50</t>
  </si>
  <si>
    <t>Mucopolisaccharidum polisulphatum maść 0,3 g/100g</t>
  </si>
  <si>
    <t>0,3 g/100g x 40 g</t>
  </si>
  <si>
    <t>23.51</t>
  </si>
  <si>
    <t>Natrii dihydrophosphas, Natrii hydrophos płyn doodbyt. (0,0322g+0,139g)/ml</t>
  </si>
  <si>
    <t>(0,0322g+0,139g)/ml x 150 ml</t>
  </si>
  <si>
    <t>23.52</t>
  </si>
  <si>
    <t>Neomycinum aerozol, 11,72 mg/g</t>
  </si>
  <si>
    <t>Areozol  32g/55ml</t>
  </si>
  <si>
    <t>23.53</t>
  </si>
  <si>
    <t>Novoscabin płyn</t>
  </si>
  <si>
    <t>1op= 120 ml</t>
  </si>
  <si>
    <t>23.54</t>
  </si>
  <si>
    <t>Octenisept 250ml aerozol</t>
  </si>
  <si>
    <t>250 ml</t>
  </si>
  <si>
    <t>23.55</t>
  </si>
  <si>
    <t>Oliwka baby 150ml</t>
  </si>
  <si>
    <t>150ml</t>
  </si>
  <si>
    <t>23.56</t>
  </si>
  <si>
    <t>Olej parafinowy ,płyn (parafina ciekła bezzapachowa)100g</t>
  </si>
  <si>
    <t>1op=1 butelka 100g</t>
  </si>
  <si>
    <t>23.57</t>
  </si>
  <si>
    <t>Opatrunek leczniczy, jałowy  z srebrem 10cmx10cm*1 sztuk</t>
  </si>
  <si>
    <t>1 op=1 sztuk</t>
  </si>
  <si>
    <t>23.58</t>
  </si>
  <si>
    <t>Paski testowe do pomiaru glukozy  we krwi. kompatybilne z glukometrem wyposażonym we wskażnik zakreu docelowego Dual color. Temperatura przechowywania pasków testowych 2-32 stopni C</t>
  </si>
  <si>
    <t>50 pask.</t>
  </si>
  <si>
    <t>23.59</t>
  </si>
  <si>
    <t xml:space="preserve">PC 30 V  płyn  </t>
  </si>
  <si>
    <t xml:space="preserve"> 1 op = 100 ml</t>
  </si>
  <si>
    <t>23.60</t>
  </si>
  <si>
    <t xml:space="preserve">Permetryna </t>
  </si>
  <si>
    <t>5% krem 30 g</t>
  </si>
  <si>
    <t>23.61</t>
  </si>
  <si>
    <t xml:space="preserve">Płyn zwalczający wszy zawierający dimethicone </t>
  </si>
  <si>
    <t>1 op = 100 ml</t>
  </si>
  <si>
    <t>23.62</t>
  </si>
  <si>
    <t>Povidone-Iodine 75 mg/ ml</t>
  </si>
  <si>
    <t>75 mg/ml x 1000 ml</t>
  </si>
  <si>
    <t>23.63</t>
  </si>
  <si>
    <t>Propionian klobetazolu maść 0,5mg/g 25g</t>
  </si>
  <si>
    <t>Tuba 25 g maść</t>
  </si>
  <si>
    <t>23.64</t>
  </si>
  <si>
    <t xml:space="preserve">Proszek do sporz. zaw.doustnej 1 amp. zawiera co najmniej 2 mld CFU pałeczek Lactobacillus rhamnosus </t>
  </si>
  <si>
    <t>1 op. = 10 amp</t>
  </si>
  <si>
    <t>23.65</t>
  </si>
  <si>
    <t>Rivanolum 100mg x 5 tabl.</t>
  </si>
  <si>
    <t>100mg x 5 tabl</t>
  </si>
  <si>
    <t>23.66</t>
  </si>
  <si>
    <t>Sulfacetamidum 10% krople do oczu 10ml</t>
  </si>
  <si>
    <t>1 op=2butelki po 5ml</t>
  </si>
  <si>
    <t>23.67</t>
  </si>
  <si>
    <t>Sulfathiazolum natricum krem, 40 mg/g</t>
  </si>
  <si>
    <t>1 op = 40 g</t>
  </si>
  <si>
    <t>23.68</t>
  </si>
  <si>
    <t>Thiethylperazine 0,0065 g czopki</t>
  </si>
  <si>
    <t>1 op= 6 czopków</t>
  </si>
  <si>
    <t>23.69</t>
  </si>
  <si>
    <t>Thrombin proszek i rozp. do sporz. roztw. do stos. Miejsc</t>
  </si>
  <si>
    <t>400 j.m. x 5 amp.</t>
  </si>
  <si>
    <t>23.70</t>
  </si>
  <si>
    <t>Tribenozyd + chlorowodorek lidokainy 400mg+40mg czopki</t>
  </si>
  <si>
    <t>10 sztuk w op. czopki</t>
  </si>
  <si>
    <t>23.71</t>
  </si>
  <si>
    <t>Tropicamidum krop.do oczu 0,01 g/1ml</t>
  </si>
  <si>
    <t xml:space="preserve">0,01 g/1ml x 10 ml </t>
  </si>
  <si>
    <t>23.72</t>
  </si>
  <si>
    <t xml:space="preserve">Vaselinum album (FP), maść, 30 g </t>
  </si>
  <si>
    <t>1 tubka x 30 g</t>
  </si>
  <si>
    <t>23.73</t>
  </si>
  <si>
    <t xml:space="preserve">Vaselinum album (FP), maść, 500 g </t>
  </si>
  <si>
    <t>1op=500g</t>
  </si>
  <si>
    <t>23.74</t>
  </si>
  <si>
    <t>Zestaw do płukania oka</t>
  </si>
  <si>
    <t>Razem  wartość Część nr 23</t>
  </si>
  <si>
    <t>Zamawiający wymaga produktów leczniczych, za wyjątkiem produktu nr 5, 7, 12, 23, 24, 29, 32, 42, 44, 47, 48, 53, 55, 57, 58, 59, 61, 72, 73, 74</t>
  </si>
  <si>
    <t>Dot. Poz 58 – Wykonawca zobowiązuje się zaopatrzyć zamawiającego w glukometry kompatybilne z zaoferowanymi paskami w ilości zaspakajającej potrzeby zamawiającego. Wykonawca zobowiązuje się również zaopatrzyć Zamawiającego w płyny kontrolne w ilości zaspakajającej potrzeby zamawiającego oraz w dniu dostarczenia glukometrów do szpitala wykonać walidację glukometrów . Dodatkowo wykonawca zobowiązuje się przeprowadzić szkolenie personelu pielęgniarskiego i farmaceutycznego z prawidłowego użytkowania zaoferowanego produktu. Glukometry oraz paski, o których mowa maja zapewnić możliwość wykonania pomiaru stężenia glukozy we krwi: bez konieczności kodowania, być zgodne z normą EN ISO 15197:2015, posiadać możliwość oznaczania glikemii przed i po posiłku, umożliwiać automatyczny wyrzut paska oraz dawać możliwość wykonania pomiaru z użyciem krwi z alternatywnych miejsc nakłucia AST. Glukometr powinien posiadać duży ekran z podświetlanymi cyframi oraz podświetloną szczelinę paskową.</t>
  </si>
  <si>
    <t>24.1</t>
  </si>
  <si>
    <t>Acetylcysteine 300mg/3ml x 5 amp.</t>
  </si>
  <si>
    <t xml:space="preserve"> 100mg/ml,5amp 3ml</t>
  </si>
  <si>
    <t>24.2</t>
  </si>
  <si>
    <t>Acidum zolendronicum 4 mg</t>
  </si>
  <si>
    <t>4 mg x 1 fiol.</t>
  </si>
  <si>
    <t>24.3</t>
  </si>
  <si>
    <t>Adrenalinum roztwór do wstrzykiwań 1mg/ml</t>
  </si>
  <si>
    <t>1 mg/1ml x 10 amp.a 1ml</t>
  </si>
  <si>
    <t>24.4</t>
  </si>
  <si>
    <t>Albumin human 20% roztwór  50 ml</t>
  </si>
  <si>
    <t>200g/l , but. 50 ml</t>
  </si>
  <si>
    <t>24.5</t>
  </si>
  <si>
    <t>Amiodaroni hydrochloridum roztwór do wstrzykiwań, 50 mg/ml</t>
  </si>
  <si>
    <t>50 mg/ml x 5 amp x 3 ml</t>
  </si>
  <si>
    <t>24.6</t>
  </si>
  <si>
    <t>Aqua pro injectione amp. 5 ml 100 szt.</t>
  </si>
  <si>
    <t>5ml x 100 amp</t>
  </si>
  <si>
    <t>24.7</t>
  </si>
  <si>
    <t>Ascorbic acid 0,5g/5ml</t>
  </si>
  <si>
    <t>0,5g/5ml a 5 amp.</t>
  </si>
  <si>
    <t>24.8</t>
  </si>
  <si>
    <t>Bupivacainum hydrochloricum 5mg/1ml , amp 10ml</t>
  </si>
  <si>
    <t>1op=10 amp; 10ml</t>
  </si>
  <si>
    <t>24.9</t>
  </si>
  <si>
    <t>Butylscopolamine 20mg x 10 amp.</t>
  </si>
  <si>
    <t>20mg/ml x 10amp</t>
  </si>
  <si>
    <t>24.10</t>
  </si>
  <si>
    <t>Calcii gluconas iniekcja 1 g/10ml</t>
  </si>
  <si>
    <t>1 g/10ml x 5 amp.</t>
  </si>
  <si>
    <t>24.11</t>
  </si>
  <si>
    <t>Calcium chloratum  67mg/1ml x 10amp.</t>
  </si>
  <si>
    <t>67mg/ml x  10amp10ml</t>
  </si>
  <si>
    <t>24.12</t>
  </si>
  <si>
    <t>Chlorpromazine 25mg /5ml x 5amp</t>
  </si>
  <si>
    <t>25mg/5ml x 5amp.</t>
  </si>
  <si>
    <t>24.13</t>
  </si>
  <si>
    <t xml:space="preserve">Dexamethasonum natrium phosphas  roztw. do wstrz. 4 mg/ml  10 amp. 1 ml
</t>
  </si>
  <si>
    <t>0,004g/1ml x 10 amp</t>
  </si>
  <si>
    <t>24.14</t>
  </si>
  <si>
    <t xml:space="preserve">Dexamethasonum natrium phosphas  roztw. do wstrz. 4 mg/ml  10 amp. 2 ml
</t>
  </si>
  <si>
    <t>0,008g/2ml x 10 amp</t>
  </si>
  <si>
    <t>24.15</t>
  </si>
  <si>
    <t>Dextran 10% roztwór do wlewu dożylnego, 40 000</t>
  </si>
  <si>
    <t>1 op= butelka 500ml</t>
  </si>
  <si>
    <t>24.16</t>
  </si>
  <si>
    <t>Dipropionian betametazonu +fosforan betametazonu zawiesina do wstrzykiwań 7mg/ml x 5amp</t>
  </si>
  <si>
    <t>7mg/ml x 5ampułek</t>
  </si>
  <si>
    <t>24.17</t>
  </si>
  <si>
    <t>Drotaverini hydrochloridum rozt.do wstrz.podsk/dom/doż 0,04 g/2ml</t>
  </si>
  <si>
    <t>0,04 g/2ml x 5 amp.a 2ml</t>
  </si>
  <si>
    <t>24.18</t>
  </si>
  <si>
    <t>Ethamsylatum roztwór do wstrzykiwań 125mg/ml x 50 amp</t>
  </si>
  <si>
    <t>0,125g/1ml a 2 ml</t>
  </si>
  <si>
    <t>24.19</t>
  </si>
  <si>
    <t>Fenpiweryna+metamizol+pitofenon</t>
  </si>
  <si>
    <t>500mg +2mg+0,02mg/ml x 10 amp 5 ml r- do wstrzyknięć</t>
  </si>
  <si>
    <t>24.20</t>
  </si>
  <si>
    <t>Ferric hydroxide dextran complex 0,1g/2ml</t>
  </si>
  <si>
    <t>0,1g/2ml 50 amp a 2 ml</t>
  </si>
  <si>
    <t>24.21</t>
  </si>
  <si>
    <t>Glucosum 20% 10ml  10 amp</t>
  </si>
  <si>
    <t>10ml x 10 amp</t>
  </si>
  <si>
    <t>24.22</t>
  </si>
  <si>
    <t>Glucosum 40% 10ml  amp</t>
  </si>
  <si>
    <t>24.23</t>
  </si>
  <si>
    <t>Glyceroli trinitras 1 mg/ml,amp. 10Ml</t>
  </si>
  <si>
    <t>1op=10amp,10ml</t>
  </si>
  <si>
    <t>24.24</t>
  </si>
  <si>
    <t xml:space="preserve">Hydrocortisonum hemisuccinas 
proszek i rozp. do sporz. roztw. do wstrz. i inf. 100 mg   5 fiolek + 5 amp. rozp.
</t>
  </si>
  <si>
    <t>0,1g/2ml x 5 amp</t>
  </si>
  <si>
    <t>24.25</t>
  </si>
  <si>
    <t>Insulin aspart 100j.m./ml wkład a 300j.m./3ml</t>
  </si>
  <si>
    <t>1op= 10 wkładów</t>
  </si>
  <si>
    <t>24.26</t>
  </si>
  <si>
    <t>Insulin aspart, Insulin aspart protamine suspension, 100 j.m./ml, (30/70)</t>
  </si>
  <si>
    <t>10 wkładów</t>
  </si>
  <si>
    <t>24.27</t>
  </si>
  <si>
    <t>Insulin izofanum/humanum 100j.m./ml wkład a 300j.m./3ml</t>
  </si>
  <si>
    <t xml:space="preserve">300 j.m./3ml a 10 wkładów </t>
  </si>
  <si>
    <t>24.28</t>
  </si>
  <si>
    <t>Insulina inj. Neutralis + Insulina Isophanum 30/70 a  3ml</t>
  </si>
  <si>
    <t>24.29</t>
  </si>
  <si>
    <t>Insulinum humanum 100 j.m./ml.wkład a 300j.m./3ml  insuliny rozpuszczalnej)</t>
  </si>
  <si>
    <t>24.30</t>
  </si>
  <si>
    <t>Ketoprofen 0,1g/2ml (i.m. i.v)</t>
  </si>
  <si>
    <t>0,1g/2ml a 2ml a 10amp.</t>
  </si>
  <si>
    <t>24.31</t>
  </si>
  <si>
    <t>Levopromazyna 25mg/ml x 10amp</t>
  </si>
  <si>
    <t>25mg/ml x 10amp</t>
  </si>
  <si>
    <t>24.32</t>
  </si>
  <si>
    <t>Lidocaini hydrochloridum roztwór do wstrzykiwań 20 mg/ml</t>
  </si>
  <si>
    <t>1 op.= 5 fiolek po 50 ml</t>
  </si>
  <si>
    <t>24.33</t>
  </si>
  <si>
    <t>Metoprolol roztwór do wstrzykiwań dozylnych 5 mg/5 ml</t>
  </si>
  <si>
    <t>1 op.= 5 amp</t>
  </si>
  <si>
    <t>24.34</t>
  </si>
  <si>
    <t>Naloxonum hydrochloricum roztwór do wstrzyknięć 0,4 mg/1ml</t>
  </si>
  <si>
    <t>1 op=10 amp.</t>
  </si>
  <si>
    <t>24.35</t>
  </si>
  <si>
    <t>Natrium chloratum 0,9%, amp. 10 ml  100 szt</t>
  </si>
  <si>
    <t>10ml x 100 amp</t>
  </si>
  <si>
    <t>24.36</t>
  </si>
  <si>
    <t>Natrium chloratum 0,9%, amp. 5 ml  100 szt</t>
  </si>
  <si>
    <t>24.37</t>
  </si>
  <si>
    <t>Natrium chloriatum 10%, amp.10ml  100 szt</t>
  </si>
  <si>
    <t>24.38</t>
  </si>
  <si>
    <t>Noradrenalinum roztwór do infuzji 1mg/ml</t>
  </si>
  <si>
    <t xml:space="preserve">1 op=10 amp </t>
  </si>
  <si>
    <t>24.39</t>
  </si>
  <si>
    <t>Octan metyloprednizolonu zawiesina do wstrzykiwań</t>
  </si>
  <si>
    <t>40mg/ml x 1 fiolka</t>
  </si>
  <si>
    <t>24.40</t>
  </si>
  <si>
    <t>Pantoprazolum proszek do sporządzania roztwór 0,04 g</t>
  </si>
  <si>
    <t>0,04 g x 1 fiol.</t>
  </si>
  <si>
    <t>24.41</t>
  </si>
  <si>
    <t>Paracetamol  10mg/ml, roztwór do infuzji, 1000mg/100ml</t>
  </si>
  <si>
    <t>1 op=10 szt. 1000mg/100ml</t>
  </si>
  <si>
    <t>24.42</t>
  </si>
  <si>
    <t>Paracetamol  10mg/ml, roztwór do infuzji, 500mg/50ml</t>
  </si>
  <si>
    <t>1 op=10 szt. 500Mg/50ml</t>
  </si>
  <si>
    <t>24.43</t>
  </si>
  <si>
    <t>Prednisolone hemisuccinate 0,05g amp.+ rozp. 2ml</t>
  </si>
  <si>
    <t>1 op= 3amp+rozp.</t>
  </si>
  <si>
    <t>24.44</t>
  </si>
  <si>
    <t>Propofol 200 mg</t>
  </si>
  <si>
    <t>200 mg / 20 ml x 5 szt</t>
  </si>
  <si>
    <t>24.45</t>
  </si>
  <si>
    <t>Protaminum sulfas</t>
  </si>
  <si>
    <t>10mg/ml a 5 ml</t>
  </si>
  <si>
    <t>24.46</t>
  </si>
  <si>
    <t>Ropivacaini hydrochloridum 2mg/1ml, amp.10ml</t>
  </si>
  <si>
    <t>1op=5amp,</t>
  </si>
  <si>
    <t>24.47</t>
  </si>
  <si>
    <t>Theophyllinum roztw. do wstrz, inf . 20mg/ml;10ml a 5ampułek</t>
  </si>
  <si>
    <t>20mg/ml  x5 ampułek 10ml</t>
  </si>
  <si>
    <t>24.48</t>
  </si>
  <si>
    <t>Thiamini, Pyridoxini, Cyanocobal. roztwór do wstrzykiwań domięśn (0,05g+0,05g+0,5mg)/</t>
  </si>
  <si>
    <t>(0,05g+0,05g+0,5mg)/ x 5 amp.</t>
  </si>
  <si>
    <t>24.49</t>
  </si>
  <si>
    <t>Tranexamic acid 0,5g/5ml</t>
  </si>
  <si>
    <t>0,5g/5ml 5amp.a 5m</t>
  </si>
  <si>
    <t>24.50</t>
  </si>
  <si>
    <t>Urapidyl</t>
  </si>
  <si>
    <t xml:space="preserve">5mg/ml x 5 amp </t>
  </si>
  <si>
    <t>Razem  wartość Część nr 24</t>
  </si>
  <si>
    <t>Zamawiający wymaga produktów leczniczych.</t>
  </si>
  <si>
    <t xml:space="preserve">Część nr 11 - Dostawy leków onkologicznych </t>
  </si>
  <si>
    <t>Ogółem</t>
  </si>
  <si>
    <t>nr zadania</t>
  </si>
  <si>
    <t>nazwa zadania</t>
  </si>
  <si>
    <t xml:space="preserve"> netto</t>
  </si>
  <si>
    <t xml:space="preserve"> brutto</t>
  </si>
  <si>
    <t>netto</t>
  </si>
  <si>
    <t>Część 1</t>
  </si>
  <si>
    <t>Część 2</t>
  </si>
  <si>
    <t xml:space="preserve">Część 3 </t>
  </si>
  <si>
    <t xml:space="preserve">Część 4  </t>
  </si>
  <si>
    <t xml:space="preserve">Część 5 </t>
  </si>
  <si>
    <t xml:space="preserve">Część 6 </t>
  </si>
  <si>
    <t xml:space="preserve">Część 7 </t>
  </si>
  <si>
    <t xml:space="preserve">Część 8  </t>
  </si>
  <si>
    <t>Cześć 9</t>
  </si>
  <si>
    <t>Część 10</t>
  </si>
  <si>
    <t>Część 11</t>
  </si>
  <si>
    <t>Część 12</t>
  </si>
  <si>
    <t>Część 13</t>
  </si>
  <si>
    <t>Część 14</t>
  </si>
  <si>
    <t>Część 15</t>
  </si>
  <si>
    <t>Część 16</t>
  </si>
  <si>
    <t xml:space="preserve">Część 17 </t>
  </si>
  <si>
    <t xml:space="preserve">Część 18 </t>
  </si>
  <si>
    <t>Część 19</t>
  </si>
  <si>
    <t xml:space="preserve">Część 20 </t>
  </si>
  <si>
    <t>Część 21</t>
  </si>
  <si>
    <t>Część 22</t>
  </si>
  <si>
    <t>Część 23</t>
  </si>
  <si>
    <t>Część 24</t>
  </si>
  <si>
    <t xml:space="preserve">Część nr 13 - Dostawa płynów infuzyjnych </t>
  </si>
  <si>
    <t>Część nr 24 - Dostawy leków różnych 6</t>
  </si>
  <si>
    <t>Część nr 23 - Dostawy leków różnych 5</t>
  </si>
  <si>
    <t>Część nr 22 - Dostawy leków różnych 4</t>
  </si>
  <si>
    <t>Część nr 21 - Dostawy leków różnych 3</t>
  </si>
  <si>
    <t>Część nr 20 - Dostawy leków różnych 2</t>
  </si>
  <si>
    <t>Część nr 19 - Dostawy leków różnych 1</t>
  </si>
  <si>
    <t>Część nr 6  -  Dostawy leków p/prątkowych 2</t>
  </si>
  <si>
    <t>razem</t>
  </si>
  <si>
    <t xml:space="preserve">Część nr  15 - Dostawy leku Atezolizumab </t>
  </si>
  <si>
    <r>
      <t xml:space="preserve">Filgrastim roztw. do wstrz. i inf.30 mln j. / 1 </t>
    </r>
    <r>
      <rPr>
        <u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amp.-strzyk</t>
    </r>
  </si>
  <si>
    <t>Filgrastim roztw. do wstrz. i inf.48 mln j. / 1 amp.-strzyk.</t>
  </si>
  <si>
    <r>
      <rPr>
        <b/>
        <sz val="9"/>
        <rFont val="Arial"/>
        <family val="2"/>
        <charset val="238"/>
      </rPr>
      <t>Odbiorca</t>
    </r>
    <r>
      <rPr>
        <sz val="9"/>
        <rFont val="Arial"/>
        <family val="2"/>
        <charset val="238"/>
      </rPr>
      <t>: Apteka Szpitalna Wielospecjalistycznego Szpitala Powiatowego S.A. im. dr B. Hagera ul. Pyskowicka 47-51 (parter), 42-612 Tarnowskie Góry, tel. 32 390 82 71 lub 32 390 82 72</t>
    </r>
  </si>
  <si>
    <t>Odbiorca: Apteka Szpitalna Wielospecjalistycznego Szpitala Powiatowego S.A. im. dr B. Hagera ul. Pyskowicka 47-51 (parter), 42-612 Tarnowskie Góry, tel. 32 390 82 71 lub 32 390 82 72</t>
  </si>
  <si>
    <t>12.14</t>
  </si>
  <si>
    <t>6 mg/0,6 ml x 1 amp.-strz.</t>
  </si>
  <si>
    <t>ilość opak. na 12 m-cy 01.03.2023-31.12.2023</t>
  </si>
  <si>
    <t>Pegfilgrastim*</t>
  </si>
  <si>
    <t>Uwaga! Realizację pozycji 12.14 do szpitala w Pilchowicach możliwa od dnia 28.03.2023 do 31.12.2023</t>
  </si>
  <si>
    <t>23.75</t>
  </si>
  <si>
    <t>Diclofenac diethylamine 1% żel</t>
  </si>
  <si>
    <t>100 g x 1 szt.</t>
  </si>
  <si>
    <r>
      <rPr>
        <b/>
        <sz val="10"/>
        <color theme="1"/>
        <rFont val="Calibri"/>
        <family val="2"/>
        <charset val="238"/>
        <scheme val="minor"/>
      </rPr>
      <t xml:space="preserve">Pozycja nr: 12.1 – 12.10 </t>
    </r>
    <r>
      <rPr>
        <sz val="10"/>
        <color theme="1"/>
        <rFont val="Calibri"/>
        <family val="2"/>
        <charset val="238"/>
        <scheme val="minor"/>
      </rPr>
      <t>- Odbiorca : Apteka Szpitalna Wielospecjalistycznego Szpitala Powiatowego S.A. im. dr B. Hagera ul. Pyskowicka 47-51 (parter), 42-612 Tarnowskie Góry, tel. 32 390 82 71 lub 32 390 82 72</t>
    </r>
  </si>
  <si>
    <r>
      <rPr>
        <b/>
        <sz val="10"/>
        <color theme="1"/>
        <rFont val="Calibri"/>
        <family val="2"/>
        <charset val="238"/>
        <scheme val="minor"/>
      </rPr>
      <t xml:space="preserve">Pozycja nr: 12.11 – 12.14 </t>
    </r>
    <r>
      <rPr>
        <sz val="10"/>
        <color theme="1"/>
        <rFont val="Calibri"/>
        <family val="2"/>
        <charset val="238"/>
        <scheme val="minor"/>
      </rPr>
      <t>– Odbiorca: siedziba zamawiającego</t>
    </r>
  </si>
  <si>
    <t xml:space="preserve">Streptomycin sulfate 1g op. x 1 fiol. </t>
  </si>
  <si>
    <t>brak - import interwencyjny</t>
  </si>
  <si>
    <t>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</si>
</sst>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164" formatCode="\ * #,##0.00&quot; zł &quot;;\-* #,##0.00&quot; zł &quot;;\ * \-#&quot; zł &quot;;\ @\ "/>
    <numFmt numFmtId="165" formatCode="_-* #,##0.00&quot; zł&quot;_-;\-* #,##0.00&quot; zł&quot;_-;_-* \-??&quot; zł&quot;_-;_-@_-"/>
    <numFmt numFmtId="166" formatCode="#,000"/>
    <numFmt numFmtId="167" formatCode="#,##0.00_ ;\-#,##0.00\ "/>
    <numFmt numFmtId="168" formatCode="#,##0.00\ [$zł-415];[Red]\-#,##0.00\ [$zł-415]"/>
    <numFmt numFmtId="169" formatCode="#,##0.00&quot; zł&quot;"/>
    <numFmt numFmtId="170" formatCode="d/mm/yyyy"/>
  </numFmts>
  <fonts count="6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i/>
      <sz val="9"/>
      <name val="Arial"/>
      <family val="2"/>
      <charset val="1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color rgb="FF000000"/>
      <name val="Arial"/>
      <family val="2"/>
      <charset val="1"/>
    </font>
    <font>
      <sz val="9"/>
      <color rgb="FFFF0000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9"/>
      <color rgb="FF0000FF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i/>
      <sz val="8"/>
      <name val="Arial"/>
      <family val="2"/>
      <charset val="238"/>
    </font>
    <font>
      <sz val="8"/>
      <color rgb="FF0000FF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name val="Times New Roman"/>
      <family val="1"/>
      <charset val="238"/>
    </font>
    <font>
      <b/>
      <sz val="9"/>
      <color rgb="FF0000FF"/>
      <name val="Arial"/>
      <family val="2"/>
      <charset val="238"/>
    </font>
    <font>
      <u/>
      <sz val="9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1"/>
      <color rgb="FF0000FF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b/>
      <sz val="9"/>
      <name val="Arial CE"/>
      <family val="2"/>
      <charset val="238"/>
    </font>
    <font>
      <sz val="8"/>
      <color rgb="FF000000"/>
      <name val="Arial CE1"/>
      <charset val="238"/>
    </font>
    <font>
      <i/>
      <sz val="8"/>
      <color rgb="FF000000"/>
      <name val="Arial CE"/>
      <family val="2"/>
      <charset val="238"/>
    </font>
    <font>
      <sz val="9"/>
      <name val="Arial CE"/>
      <family val="2"/>
      <charset val="238"/>
    </font>
    <font>
      <sz val="9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Calibri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color rgb="FFCE181E"/>
      <name val="Arial"/>
      <family val="2"/>
      <charset val="238"/>
    </font>
    <font>
      <sz val="10"/>
      <color indexed="8"/>
      <name val="Arial CE"/>
      <family val="2"/>
      <charset val="238"/>
    </font>
    <font>
      <sz val="12"/>
      <color indexed="8"/>
      <name val="Times New Roman"/>
      <family val="1"/>
      <charset val="238"/>
    </font>
    <font>
      <sz val="12"/>
      <color indexed="8"/>
      <name val="Arial"/>
      <family val="2"/>
      <charset val="238"/>
    </font>
    <font>
      <sz val="10"/>
      <color indexed="8"/>
      <name val="Arial1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name val="Arial"/>
      <family val="2"/>
      <charset val="1"/>
    </font>
    <font>
      <sz val="10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0000FF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5CE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00FF0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5CE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1" fillId="0" borderId="0"/>
    <xf numFmtId="0" fontId="45" fillId="0" borderId="0"/>
    <xf numFmtId="0" fontId="48" fillId="0" borderId="0"/>
  </cellStyleXfs>
  <cellXfs count="716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right"/>
    </xf>
    <xf numFmtId="4" fontId="2" fillId="0" borderId="0" xfId="0" applyNumberFormat="1" applyFont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center" wrapText="1"/>
    </xf>
    <xf numFmtId="0" fontId="0" fillId="0" borderId="2" xfId="0" applyBorder="1" applyAlignment="1" applyProtection="1"/>
    <xf numFmtId="3" fontId="2" fillId="0" borderId="2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/>
    <xf numFmtId="4" fontId="2" fillId="0" borderId="4" xfId="0" applyNumberFormat="1" applyFont="1" applyBorder="1" applyAlignment="1" applyProtection="1">
      <alignment horizontal="right" vertical="center"/>
    </xf>
    <xf numFmtId="4" fontId="2" fillId="0" borderId="1" xfId="0" applyNumberFormat="1" applyFont="1" applyBorder="1" applyAlignment="1" applyProtection="1">
      <alignment horizontal="right" vertical="center"/>
    </xf>
    <xf numFmtId="0" fontId="0" fillId="0" borderId="3" xfId="0" applyBorder="1" applyAlignment="1" applyProtection="1"/>
    <xf numFmtId="4" fontId="2" fillId="0" borderId="2" xfId="0" applyNumberFormat="1" applyFont="1" applyBorder="1" applyAlignment="1" applyProtection="1"/>
    <xf numFmtId="4" fontId="2" fillId="0" borderId="4" xfId="0" applyNumberFormat="1" applyFont="1" applyBorder="1" applyAlignment="1" applyProtection="1"/>
    <xf numFmtId="0" fontId="2" fillId="0" borderId="2" xfId="0" applyFont="1" applyBorder="1" applyAlignment="1" applyProtection="1"/>
    <xf numFmtId="0" fontId="2" fillId="0" borderId="5" xfId="0" applyFont="1" applyBorder="1" applyAlignment="1" applyProtection="1">
      <alignment vertical="center" wrapText="1"/>
    </xf>
    <xf numFmtId="0" fontId="2" fillId="0" borderId="6" xfId="0" applyFont="1" applyBorder="1" applyAlignment="1" applyProtection="1">
      <alignment wrapText="1"/>
    </xf>
    <xf numFmtId="0" fontId="2" fillId="0" borderId="7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4" fontId="6" fillId="2" borderId="2" xfId="1" applyNumberFormat="1" applyFont="1" applyFill="1" applyBorder="1" applyAlignment="1" applyProtection="1">
      <alignment vertical="center" wrapText="1"/>
    </xf>
    <xf numFmtId="9" fontId="2" fillId="0" borderId="2" xfId="0" applyNumberFormat="1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9" fontId="8" fillId="2" borderId="4" xfId="0" applyNumberFormat="1" applyFont="1" applyFill="1" applyBorder="1" applyAlignment="1" applyProtection="1">
      <alignment horizontal="center" vertical="center"/>
    </xf>
    <xf numFmtId="4" fontId="8" fillId="2" borderId="2" xfId="0" applyNumberFormat="1" applyFont="1" applyFill="1" applyBorder="1" applyAlignment="1" applyProtection="1">
      <alignment horizontal="right" vertical="center"/>
    </xf>
    <xf numFmtId="3" fontId="2" fillId="0" borderId="0" xfId="0" applyNumberFormat="1" applyFont="1" applyAlignment="1" applyProtection="1"/>
    <xf numFmtId="4" fontId="6" fillId="0" borderId="2" xfId="1" applyNumberFormat="1" applyFont="1" applyBorder="1" applyAlignment="1" applyProtection="1">
      <alignment vertical="center" wrapText="1"/>
    </xf>
    <xf numFmtId="0" fontId="0" fillId="0" borderId="0" xfId="0" applyFont="1" applyAlignment="1" applyProtection="1"/>
    <xf numFmtId="0" fontId="6" fillId="0" borderId="1" xfId="0" applyFont="1" applyBorder="1" applyAlignment="1" applyProtection="1">
      <alignment horizontal="center" vertical="center" wrapText="1"/>
    </xf>
    <xf numFmtId="4" fontId="3" fillId="2" borderId="11" xfId="0" applyNumberFormat="1" applyFont="1" applyFill="1" applyBorder="1" applyAlignment="1" applyProtection="1">
      <alignment horizontal="right" vertical="center" wrapText="1"/>
    </xf>
    <xf numFmtId="164" fontId="3" fillId="0" borderId="2" xfId="0" applyNumberFormat="1" applyFont="1" applyBorder="1" applyAlignment="1" applyProtection="1">
      <alignment horizontal="center" vertical="center"/>
    </xf>
    <xf numFmtId="4" fontId="9" fillId="3" borderId="0" xfId="0" applyNumberFormat="1" applyFont="1" applyFill="1" applyAlignment="1" applyProtection="1">
      <alignment horizontal="right"/>
    </xf>
    <xf numFmtId="4" fontId="2" fillId="0" borderId="0" xfId="0" applyNumberFormat="1" applyFont="1" applyAlignment="1" applyProtection="1"/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wrapText="1"/>
    </xf>
    <xf numFmtId="0" fontId="10" fillId="0" borderId="0" xfId="0" applyFont="1" applyAlignment="1" applyProtection="1">
      <alignment wrapText="1"/>
    </xf>
    <xf numFmtId="0" fontId="6" fillId="0" borderId="0" xfId="0" applyFont="1" applyAlignment="1" applyProtection="1"/>
    <xf numFmtId="4" fontId="6" fillId="0" borderId="0" xfId="0" applyNumberFormat="1" applyFont="1" applyAlignment="1" applyProtection="1">
      <alignment horizontal="left"/>
    </xf>
    <xf numFmtId="4" fontId="6" fillId="0" borderId="0" xfId="0" applyNumberFormat="1" applyFont="1" applyAlignment="1" applyProtection="1">
      <alignment horizontal="right"/>
    </xf>
    <xf numFmtId="0" fontId="6" fillId="0" borderId="0" xfId="0" applyFont="1" applyBorder="1" applyAlignment="1" applyProtection="1"/>
    <xf numFmtId="0" fontId="6" fillId="0" borderId="0" xfId="0" applyFont="1" applyAlignment="1" applyProtection="1">
      <alignment horizontal="center"/>
    </xf>
    <xf numFmtId="0" fontId="10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horizontal="left" vertical="center"/>
    </xf>
    <xf numFmtId="0" fontId="10" fillId="0" borderId="0" xfId="0" applyFont="1" applyBorder="1" applyAlignment="1" applyProtection="1">
      <alignment wrapText="1"/>
    </xf>
    <xf numFmtId="0" fontId="14" fillId="0" borderId="0" xfId="0" applyFont="1" applyBorder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4" fontId="14" fillId="2" borderId="2" xfId="0" applyNumberFormat="1" applyFont="1" applyFill="1" applyBorder="1" applyAlignment="1" applyProtection="1">
      <alignment horizontal="center" vertical="center" wrapText="1"/>
    </xf>
    <xf numFmtId="1" fontId="6" fillId="0" borderId="2" xfId="0" applyNumberFormat="1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 wrapText="1"/>
    </xf>
    <xf numFmtId="0" fontId="15" fillId="0" borderId="2" xfId="0" applyFont="1" applyBorder="1" applyAlignment="1" applyProtection="1">
      <alignment wrapText="1"/>
    </xf>
    <xf numFmtId="0" fontId="6" fillId="0" borderId="11" xfId="0" applyFont="1" applyBorder="1" applyAlignment="1" applyProtection="1">
      <alignment horizontal="center" vertical="center" wrapText="1"/>
    </xf>
    <xf numFmtId="3" fontId="6" fillId="0" borderId="8" xfId="0" applyNumberFormat="1" applyFont="1" applyBorder="1" applyAlignment="1" applyProtection="1">
      <alignment horizontal="center" vertical="center"/>
    </xf>
    <xf numFmtId="4" fontId="12" fillId="0" borderId="2" xfId="0" applyNumberFormat="1" applyFont="1" applyBorder="1" applyAlignment="1" applyProtection="1">
      <alignment horizontal="right" vertical="center"/>
    </xf>
    <xf numFmtId="9" fontId="6" fillId="0" borderId="2" xfId="0" applyNumberFormat="1" applyFont="1" applyBorder="1" applyAlignment="1" applyProtection="1">
      <alignment horizontal="center" vertical="center"/>
    </xf>
    <xf numFmtId="4" fontId="7" fillId="2" borderId="4" xfId="0" applyNumberFormat="1" applyFont="1" applyFill="1" applyBorder="1" applyAlignment="1" applyProtection="1">
      <alignment horizontal="right" vertical="center"/>
    </xf>
    <xf numFmtId="4" fontId="7" fillId="0" borderId="2" xfId="0" applyNumberFormat="1" applyFont="1" applyBorder="1" applyAlignment="1" applyProtection="1">
      <alignment horizontal="right" vertical="center"/>
    </xf>
    <xf numFmtId="3" fontId="6" fillId="2" borderId="0" xfId="0" applyNumberFormat="1" applyFont="1" applyFill="1" applyBorder="1" applyAlignment="1" applyProtection="1">
      <alignment horizontal="center" vertical="center"/>
    </xf>
    <xf numFmtId="4" fontId="6" fillId="0" borderId="2" xfId="0" applyNumberFormat="1" applyFont="1" applyBorder="1" applyAlignment="1" applyProtection="1">
      <alignment vertical="center"/>
    </xf>
    <xf numFmtId="4" fontId="6" fillId="0" borderId="4" xfId="0" applyNumberFormat="1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</xf>
    <xf numFmtId="4" fontId="12" fillId="2" borderId="2" xfId="0" applyNumberFormat="1" applyFont="1" applyFill="1" applyBorder="1" applyAlignment="1" applyProtection="1">
      <alignment horizontal="right" vertical="center"/>
    </xf>
    <xf numFmtId="9" fontId="6" fillId="2" borderId="2" xfId="0" applyNumberFormat="1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 applyProtection="1">
      <alignment horizontal="left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3" fontId="6" fillId="0" borderId="2" xfId="0" applyNumberFormat="1" applyFont="1" applyBorder="1" applyAlignment="1" applyProtection="1">
      <alignment horizontal="center" vertical="center"/>
    </xf>
    <xf numFmtId="3" fontId="12" fillId="2" borderId="0" xfId="0" applyNumberFormat="1" applyFont="1" applyFill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 wrapText="1"/>
    </xf>
    <xf numFmtId="1" fontId="6" fillId="0" borderId="1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vertical="center" wrapText="1"/>
    </xf>
    <xf numFmtId="0" fontId="6" fillId="0" borderId="10" xfId="0" applyFont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horizontal="right" vertical="center"/>
    </xf>
    <xf numFmtId="9" fontId="6" fillId="2" borderId="1" xfId="0" applyNumberFormat="1" applyFont="1" applyFill="1" applyBorder="1" applyAlignment="1" applyProtection="1">
      <alignment horizontal="center" vertical="center"/>
    </xf>
    <xf numFmtId="4" fontId="6" fillId="0" borderId="1" xfId="0" applyNumberFormat="1" applyFont="1" applyBorder="1" applyAlignment="1" applyProtection="1">
      <alignment vertical="center"/>
    </xf>
    <xf numFmtId="4" fontId="16" fillId="2" borderId="11" xfId="0" applyNumberFormat="1" applyFont="1" applyFill="1" applyBorder="1" applyAlignment="1" applyProtection="1">
      <alignment horizontal="right" vertical="center" wrapText="1"/>
    </xf>
    <xf numFmtId="4" fontId="16" fillId="2" borderId="2" xfId="0" applyNumberFormat="1" applyFont="1" applyFill="1" applyBorder="1" applyAlignment="1" applyProtection="1">
      <alignment horizontal="right" vertical="center" wrapText="1"/>
    </xf>
    <xf numFmtId="4" fontId="6" fillId="0" borderId="2" xfId="0" applyNumberFormat="1" applyFont="1" applyBorder="1" applyAlignment="1" applyProtection="1"/>
    <xf numFmtId="0" fontId="6" fillId="2" borderId="0" xfId="0" applyFont="1" applyFill="1" applyAlignment="1" applyProtection="1"/>
    <xf numFmtId="0" fontId="17" fillId="0" borderId="0" xfId="0" applyFont="1" applyAlignment="1" applyProtection="1"/>
    <xf numFmtId="0" fontId="6" fillId="0" borderId="0" xfId="0" applyFont="1" applyAlignment="1" applyProtection="1">
      <alignment horizontal="center" vertical="center"/>
    </xf>
    <xf numFmtId="4" fontId="6" fillId="0" borderId="0" xfId="0" applyNumberFormat="1" applyFont="1" applyAlignment="1" applyProtection="1"/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center" vertical="center"/>
    </xf>
    <xf numFmtId="49" fontId="10" fillId="0" borderId="2" xfId="0" applyNumberFormat="1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vertical="center" wrapText="1"/>
    </xf>
    <xf numFmtId="0" fontId="10" fillId="0" borderId="2" xfId="0" applyFont="1" applyBorder="1" applyAlignment="1" applyProtection="1">
      <alignment wrapText="1"/>
    </xf>
    <xf numFmtId="0" fontId="10" fillId="0" borderId="8" xfId="0" applyFont="1" applyBorder="1" applyAlignment="1" applyProtection="1">
      <alignment horizontal="center" vertical="center" wrapText="1"/>
    </xf>
    <xf numFmtId="3" fontId="10" fillId="0" borderId="2" xfId="0" applyNumberFormat="1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 wrapText="1"/>
    </xf>
    <xf numFmtId="4" fontId="14" fillId="0" borderId="2" xfId="1" applyNumberFormat="1" applyFont="1" applyBorder="1" applyAlignment="1" applyProtection="1">
      <alignment vertical="center" wrapText="1"/>
    </xf>
    <xf numFmtId="9" fontId="10" fillId="0" borderId="2" xfId="0" applyNumberFormat="1" applyFont="1" applyBorder="1" applyAlignment="1" applyProtection="1">
      <alignment horizontal="center" vertical="center" wrapText="1"/>
    </xf>
    <xf numFmtId="4" fontId="6" fillId="0" borderId="4" xfId="0" applyNumberFormat="1" applyFont="1" applyBorder="1" applyAlignment="1" applyProtection="1">
      <alignment horizontal="right" vertical="center"/>
    </xf>
    <xf numFmtId="4" fontId="6" fillId="0" borderId="1" xfId="0" applyNumberFormat="1" applyFont="1" applyBorder="1" applyAlignment="1" applyProtection="1">
      <alignment horizontal="right" vertical="center"/>
    </xf>
    <xf numFmtId="0" fontId="12" fillId="0" borderId="0" xfId="0" applyFont="1" applyAlignment="1" applyProtection="1">
      <alignment horizontal="center" vertical="center"/>
    </xf>
    <xf numFmtId="4" fontId="6" fillId="0" borderId="2" xfId="0" applyNumberFormat="1" applyFont="1" applyBorder="1" applyAlignment="1" applyProtection="1">
      <alignment horizontal="right" vertical="center"/>
    </xf>
    <xf numFmtId="0" fontId="10" fillId="0" borderId="4" xfId="0" applyFont="1" applyBorder="1" applyAlignment="1" applyProtection="1">
      <alignment horizontal="left" vertical="center" wrapText="1"/>
    </xf>
    <xf numFmtId="49" fontId="10" fillId="2" borderId="2" xfId="0" applyNumberFormat="1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vertical="center" wrapText="1"/>
    </xf>
    <xf numFmtId="3" fontId="10" fillId="2" borderId="2" xfId="0" applyNumberFormat="1" applyFont="1" applyFill="1" applyBorder="1" applyAlignment="1" applyProtection="1">
      <alignment horizontal="center" vertical="center" wrapText="1"/>
    </xf>
    <xf numFmtId="4" fontId="14" fillId="2" borderId="2" xfId="1" applyNumberFormat="1" applyFont="1" applyFill="1" applyBorder="1" applyAlignment="1" applyProtection="1">
      <alignment vertical="center" wrapText="1"/>
    </xf>
    <xf numFmtId="9" fontId="10" fillId="2" borderId="2" xfId="0" applyNumberFormat="1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164" fontId="16" fillId="2" borderId="2" xfId="0" applyNumberFormat="1" applyFont="1" applyFill="1" applyBorder="1" applyAlignment="1" applyProtection="1">
      <alignment vertical="center"/>
    </xf>
    <xf numFmtId="0" fontId="12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0" fontId="12" fillId="0" borderId="0" xfId="0" applyFont="1" applyAlignment="1" applyProtection="1"/>
    <xf numFmtId="0" fontId="6" fillId="0" borderId="0" xfId="0" applyFont="1" applyBorder="1" applyAlignment="1" applyProtection="1">
      <alignment wrapText="1"/>
    </xf>
    <xf numFmtId="0" fontId="6" fillId="0" borderId="0" xfId="0" applyFont="1" applyAlignment="1" applyProtection="1">
      <alignment horizontal="center" wrapText="1"/>
    </xf>
    <xf numFmtId="0" fontId="12" fillId="0" borderId="1" xfId="0" applyFont="1" applyBorder="1" applyAlignment="1" applyProtection="1">
      <alignment horizontal="center" vertical="center" wrapText="1"/>
    </xf>
    <xf numFmtId="4" fontId="12" fillId="2" borderId="2" xfId="0" applyNumberFormat="1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0" fontId="10" fillId="0" borderId="2" xfId="0" applyFont="1" applyBorder="1" applyAlignment="1" applyProtection="1">
      <alignment vertical="center" wrapText="1"/>
    </xf>
    <xf numFmtId="49" fontId="6" fillId="0" borderId="4" xfId="0" applyNumberFormat="1" applyFont="1" applyBorder="1" applyAlignment="1" applyProtection="1">
      <alignment vertical="center" wrapText="1"/>
    </xf>
    <xf numFmtId="4" fontId="6" fillId="0" borderId="8" xfId="0" applyNumberFormat="1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 wrapText="1"/>
    </xf>
    <xf numFmtId="0" fontId="10" fillId="0" borderId="1" xfId="0" applyFont="1" applyBorder="1" applyAlignment="1" applyProtection="1">
      <alignment vertical="center" wrapText="1"/>
    </xf>
    <xf numFmtId="49" fontId="6" fillId="0" borderId="9" xfId="0" applyNumberFormat="1" applyFont="1" applyBorder="1" applyAlignment="1" applyProtection="1">
      <alignment vertical="center" wrapText="1"/>
    </xf>
    <xf numFmtId="3" fontId="6" fillId="0" borderId="1" xfId="0" applyNumberFormat="1" applyFont="1" applyBorder="1" applyAlignment="1" applyProtection="1">
      <alignment horizontal="center" vertical="center"/>
    </xf>
    <xf numFmtId="9" fontId="6" fillId="0" borderId="1" xfId="0" applyNumberFormat="1" applyFont="1" applyBorder="1" applyAlignment="1" applyProtection="1">
      <alignment horizontal="center" vertical="center"/>
    </xf>
    <xf numFmtId="4" fontId="12" fillId="2" borderId="11" xfId="0" applyNumberFormat="1" applyFont="1" applyFill="1" applyBorder="1" applyAlignment="1" applyProtection="1">
      <alignment horizontal="right" vertical="center" wrapText="1"/>
    </xf>
    <xf numFmtId="4" fontId="12" fillId="2" borderId="2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Alignment="1" applyProtection="1"/>
    <xf numFmtId="0" fontId="12" fillId="0" borderId="0" xfId="0" applyFont="1" applyAlignment="1" applyProtection="1">
      <alignment vertical="center"/>
    </xf>
    <xf numFmtId="0" fontId="12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left" vertical="center"/>
    </xf>
    <xf numFmtId="0" fontId="10" fillId="0" borderId="2" xfId="0" applyFont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center" vertical="center" wrapText="1"/>
    </xf>
    <xf numFmtId="1" fontId="10" fillId="0" borderId="2" xfId="0" applyNumberFormat="1" applyFont="1" applyBorder="1" applyAlignment="1" applyProtection="1">
      <alignment horizontal="center" vertical="center" wrapText="1"/>
    </xf>
    <xf numFmtId="3" fontId="10" fillId="0" borderId="2" xfId="0" applyNumberFormat="1" applyFont="1" applyBorder="1" applyAlignment="1" applyProtection="1">
      <alignment horizontal="center" vertical="center"/>
    </xf>
    <xf numFmtId="165" fontId="14" fillId="2" borderId="2" xfId="1" applyNumberFormat="1" applyFont="1" applyFill="1" applyBorder="1" applyAlignment="1" applyProtection="1">
      <alignment horizontal="center" vertical="center" wrapText="1"/>
    </xf>
    <xf numFmtId="165" fontId="10" fillId="2" borderId="4" xfId="0" applyNumberFormat="1" applyFont="1" applyFill="1" applyBorder="1" applyAlignment="1" applyProtection="1">
      <alignment horizontal="center" vertical="center"/>
    </xf>
    <xf numFmtId="165" fontId="10" fillId="0" borderId="2" xfId="0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left" vertical="center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3" xfId="0" applyFont="1" applyBorder="1" applyAlignment="1" applyProtection="1">
      <alignment horizontal="center" vertical="center" wrapText="1"/>
    </xf>
    <xf numFmtId="1" fontId="10" fillId="0" borderId="1" xfId="0" applyNumberFormat="1" applyFont="1" applyBorder="1" applyAlignment="1" applyProtection="1">
      <alignment horizontal="center" vertical="center" wrapText="1"/>
    </xf>
    <xf numFmtId="165" fontId="14" fillId="2" borderId="1" xfId="1" applyNumberFormat="1" applyFont="1" applyFill="1" applyBorder="1" applyAlignment="1" applyProtection="1">
      <alignment horizontal="center" vertical="center" wrapText="1"/>
    </xf>
    <xf numFmtId="9" fontId="10" fillId="0" borderId="1" xfId="0" applyNumberFormat="1" applyFont="1" applyBorder="1" applyAlignment="1" applyProtection="1">
      <alignment horizontal="center" vertical="center" wrapText="1"/>
    </xf>
    <xf numFmtId="166" fontId="6" fillId="2" borderId="0" xfId="0" applyNumberFormat="1" applyFont="1" applyFill="1" applyBorder="1" applyAlignment="1" applyProtection="1">
      <alignment horizontal="right" vertical="center"/>
    </xf>
    <xf numFmtId="165" fontId="14" fillId="2" borderId="11" xfId="0" applyNumberFormat="1" applyFont="1" applyFill="1" applyBorder="1" applyAlignment="1" applyProtection="1">
      <alignment horizontal="center" vertical="center"/>
    </xf>
    <xf numFmtId="165" fontId="14" fillId="2" borderId="2" xfId="0" applyNumberFormat="1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/>
    <xf numFmtId="0" fontId="12" fillId="2" borderId="0" xfId="0" applyFont="1" applyFill="1" applyBorder="1" applyAlignment="1" applyProtection="1"/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left" vertical="center" wrapText="1"/>
    </xf>
    <xf numFmtId="1" fontId="6" fillId="0" borderId="1" xfId="0" applyNumberFormat="1" applyFont="1" applyBorder="1" applyAlignment="1" applyProtection="1">
      <alignment horizontal="left" vertical="center" wrapText="1"/>
    </xf>
    <xf numFmtId="4" fontId="12" fillId="0" borderId="1" xfId="0" applyNumberFormat="1" applyFont="1" applyBorder="1" applyAlignment="1" applyProtection="1">
      <alignment horizontal="right" vertical="center"/>
    </xf>
    <xf numFmtId="4" fontId="12" fillId="2" borderId="11" xfId="0" applyNumberFormat="1" applyFont="1" applyFill="1" applyBorder="1" applyAlignment="1" applyProtection="1">
      <alignment horizontal="right" vertical="center"/>
    </xf>
    <xf numFmtId="0" fontId="10" fillId="0" borderId="0" xfId="0" applyFont="1" applyAlignment="1" applyProtection="1"/>
    <xf numFmtId="0" fontId="14" fillId="0" borderId="0" xfId="0" applyFont="1" applyAlignment="1" applyProtection="1"/>
    <xf numFmtId="0" fontId="14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Border="1" applyAlignment="1" applyProtection="1"/>
    <xf numFmtId="0" fontId="10" fillId="0" borderId="4" xfId="0" applyFont="1" applyBorder="1" applyAlignment="1" applyProtection="1">
      <alignment horizontal="center" vertical="center" wrapText="1"/>
    </xf>
    <xf numFmtId="49" fontId="15" fillId="0" borderId="2" xfId="0" applyNumberFormat="1" applyFont="1" applyBorder="1" applyAlignment="1" applyProtection="1">
      <alignment horizontal="center" vertical="center"/>
    </xf>
    <xf numFmtId="0" fontId="15" fillId="2" borderId="4" xfId="0" applyFont="1" applyFill="1" applyBorder="1" applyAlignment="1" applyProtection="1">
      <alignment vertical="center" wrapText="1"/>
    </xf>
    <xf numFmtId="0" fontId="10" fillId="2" borderId="8" xfId="0" applyFont="1" applyFill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/>
    </xf>
    <xf numFmtId="167" fontId="14" fillId="0" borderId="2" xfId="1" applyNumberFormat="1" applyFont="1" applyBorder="1" applyAlignment="1" applyProtection="1">
      <alignment vertical="center" wrapText="1"/>
    </xf>
    <xf numFmtId="9" fontId="10" fillId="0" borderId="2" xfId="0" applyNumberFormat="1" applyFont="1" applyBorder="1" applyAlignment="1" applyProtection="1">
      <alignment horizontal="center" vertical="center"/>
    </xf>
    <xf numFmtId="4" fontId="10" fillId="0" borderId="4" xfId="0" applyNumberFormat="1" applyFont="1" applyBorder="1" applyAlignment="1" applyProtection="1">
      <alignment horizontal="right" vertical="center"/>
    </xf>
    <xf numFmtId="4" fontId="10" fillId="0" borderId="1" xfId="0" applyNumberFormat="1" applyFont="1" applyBorder="1" applyAlignment="1" applyProtection="1">
      <alignment horizontal="right" vertical="center"/>
    </xf>
    <xf numFmtId="4" fontId="10" fillId="0" borderId="2" xfId="0" applyNumberFormat="1" applyFont="1" applyBorder="1" applyAlignment="1" applyProtection="1">
      <alignment vertical="center"/>
    </xf>
    <xf numFmtId="4" fontId="10" fillId="0" borderId="2" xfId="0" applyNumberFormat="1" applyFont="1" applyBorder="1" applyAlignment="1" applyProtection="1">
      <alignment horizontal="right" vertical="center"/>
    </xf>
    <xf numFmtId="4" fontId="10" fillId="0" borderId="8" xfId="0" applyNumberFormat="1" applyFont="1" applyBorder="1" applyAlignment="1" applyProtection="1">
      <alignment vertical="center"/>
    </xf>
    <xf numFmtId="167" fontId="10" fillId="2" borderId="2" xfId="1" applyNumberFormat="1" applyFont="1" applyFill="1" applyBorder="1" applyAlignment="1" applyProtection="1">
      <alignment wrapText="1"/>
    </xf>
    <xf numFmtId="0" fontId="14" fillId="2" borderId="0" xfId="0" applyFont="1" applyFill="1" applyBorder="1" applyAlignment="1" applyProtection="1">
      <alignment horizontal="center" vertical="center" wrapText="1"/>
    </xf>
    <xf numFmtId="44" fontId="14" fillId="0" borderId="0" xfId="1" applyFont="1" applyBorder="1" applyAlignment="1" applyProtection="1">
      <alignment wrapText="1"/>
    </xf>
    <xf numFmtId="167" fontId="10" fillId="2" borderId="0" xfId="1" applyNumberFormat="1" applyFont="1" applyFill="1" applyBorder="1" applyAlignment="1" applyProtection="1">
      <alignment wrapText="1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center"/>
    </xf>
    <xf numFmtId="4" fontId="10" fillId="0" borderId="0" xfId="0" applyNumberFormat="1" applyFont="1" applyAlignment="1" applyProtection="1">
      <alignment horizontal="right"/>
    </xf>
    <xf numFmtId="4" fontId="10" fillId="0" borderId="0" xfId="0" applyNumberFormat="1" applyFont="1" applyAlignment="1" applyProtection="1"/>
    <xf numFmtId="0" fontId="15" fillId="0" borderId="0" xfId="0" applyFont="1" applyAlignment="1" applyProtection="1">
      <alignment wrapText="1"/>
    </xf>
    <xf numFmtId="0" fontId="15" fillId="0" borderId="0" xfId="0" applyFont="1" applyAlignment="1" applyProtection="1"/>
    <xf numFmtId="1" fontId="14" fillId="0" borderId="0" xfId="0" applyNumberFormat="1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center"/>
    </xf>
    <xf numFmtId="1" fontId="14" fillId="0" borderId="0" xfId="0" applyNumberFormat="1" applyFont="1" applyBorder="1" applyAlignment="1" applyProtection="1">
      <alignment horizontal="left" vertical="center"/>
    </xf>
    <xf numFmtId="1" fontId="14" fillId="0" borderId="0" xfId="0" applyNumberFormat="1" applyFont="1" applyBorder="1" applyAlignment="1" applyProtection="1">
      <alignment vertical="center" wrapText="1"/>
    </xf>
    <xf numFmtId="0" fontId="14" fillId="2" borderId="0" xfId="0" applyFont="1" applyFill="1" applyBorder="1" applyAlignment="1" applyProtection="1">
      <alignment horizontal="left" vertical="center" wrapText="1"/>
    </xf>
    <xf numFmtId="1" fontId="10" fillId="0" borderId="2" xfId="0" applyNumberFormat="1" applyFont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vertical="center" wrapText="1"/>
    </xf>
    <xf numFmtId="0" fontId="14" fillId="2" borderId="11" xfId="0" applyFont="1" applyFill="1" applyBorder="1" applyAlignment="1" applyProtection="1">
      <alignment vertical="center" wrapText="1"/>
    </xf>
    <xf numFmtId="4" fontId="19" fillId="0" borderId="2" xfId="0" applyNumberFormat="1" applyFont="1" applyBorder="1" applyAlignment="1" applyProtection="1">
      <alignment horizontal="right" vertical="center" wrapText="1"/>
    </xf>
    <xf numFmtId="4" fontId="14" fillId="0" borderId="2" xfId="0" applyNumberFormat="1" applyFont="1" applyBorder="1" applyAlignment="1" applyProtection="1">
      <alignment horizontal="right" vertical="center" wrapText="1"/>
    </xf>
    <xf numFmtId="4" fontId="14" fillId="0" borderId="2" xfId="0" applyNumberFormat="1" applyFont="1" applyBorder="1" applyAlignment="1" applyProtection="1">
      <alignment vertical="center"/>
    </xf>
    <xf numFmtId="1" fontId="10" fillId="0" borderId="0" xfId="0" applyNumberFormat="1" applyFont="1" applyAlignment="1" applyProtection="1"/>
    <xf numFmtId="0" fontId="20" fillId="0" borderId="0" xfId="0" applyFont="1" applyAlignment="1" applyProtection="1">
      <alignment wrapText="1"/>
    </xf>
    <xf numFmtId="0" fontId="10" fillId="2" borderId="0" xfId="0" applyFont="1" applyFill="1" applyAlignment="1" applyProtection="1"/>
    <xf numFmtId="0" fontId="21" fillId="2" borderId="0" xfId="0" applyFont="1" applyFill="1" applyAlignment="1" applyProtection="1"/>
    <xf numFmtId="4" fontId="10" fillId="2" borderId="0" xfId="0" applyNumberFormat="1" applyFont="1" applyFill="1" applyAlignment="1" applyProtection="1">
      <alignment horizontal="right"/>
    </xf>
    <xf numFmtId="4" fontId="22" fillId="0" borderId="0" xfId="0" applyNumberFormat="1" applyFont="1" applyAlignment="1" applyProtection="1">
      <alignment horizontal="right"/>
    </xf>
    <xf numFmtId="0" fontId="0" fillId="0" borderId="0" xfId="0" applyAlignment="1" applyProtection="1">
      <alignment horizontal="center" vertical="center"/>
    </xf>
    <xf numFmtId="0" fontId="0" fillId="2" borderId="0" xfId="0" applyFill="1" applyAlignment="1" applyProtection="1"/>
    <xf numFmtId="0" fontId="12" fillId="0" borderId="0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/>
    </xf>
    <xf numFmtId="0" fontId="12" fillId="2" borderId="0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wrapText="1"/>
    </xf>
    <xf numFmtId="0" fontId="15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9" fontId="5" fillId="0" borderId="2" xfId="0" applyNumberFormat="1" applyFont="1" applyBorder="1" applyAlignment="1" applyProtection="1">
      <alignment horizontal="center" vertical="center"/>
    </xf>
    <xf numFmtId="4" fontId="24" fillId="2" borderId="4" xfId="0" applyNumberFormat="1" applyFont="1" applyFill="1" applyBorder="1" applyAlignment="1" applyProtection="1">
      <alignment horizontal="right" vertical="center"/>
    </xf>
    <xf numFmtId="4" fontId="24" fillId="0" borderId="2" xfId="0" applyNumberFormat="1" applyFont="1" applyBorder="1" applyAlignment="1" applyProtection="1">
      <alignment horizontal="right" vertical="center"/>
    </xf>
    <xf numFmtId="4" fontId="5" fillId="0" borderId="0" xfId="0" applyNumberFormat="1" applyFont="1" applyBorder="1" applyAlignment="1" applyProtection="1">
      <alignment horizontal="right" vertical="center"/>
    </xf>
    <xf numFmtId="49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wrapText="1"/>
    </xf>
    <xf numFmtId="0" fontId="15" fillId="0" borderId="1" xfId="0" applyFont="1" applyBorder="1" applyAlignment="1" applyProtection="1">
      <alignment horizontal="center" vertical="center" wrapText="1"/>
    </xf>
    <xf numFmtId="9" fontId="5" fillId="0" borderId="1" xfId="0" applyNumberFormat="1" applyFont="1" applyBorder="1" applyAlignment="1" applyProtection="1">
      <alignment horizontal="center" vertical="center"/>
    </xf>
    <xf numFmtId="4" fontId="6" fillId="0" borderId="9" xfId="0" applyNumberFormat="1" applyFont="1" applyBorder="1" applyAlignment="1" applyProtection="1">
      <alignment horizontal="right" vertical="center"/>
    </xf>
    <xf numFmtId="4" fontId="16" fillId="0" borderId="8" xfId="0" applyNumberFormat="1" applyFont="1" applyBorder="1" applyAlignment="1" applyProtection="1">
      <alignment horizontal="right" vertical="center" wrapText="1"/>
    </xf>
    <xf numFmtId="4" fontId="16" fillId="0" borderId="6" xfId="0" applyNumberFormat="1" applyFont="1" applyBorder="1" applyAlignment="1" applyProtection="1">
      <alignment horizontal="righ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horizontal="left" vertical="center" wrapText="1"/>
    </xf>
    <xf numFmtId="4" fontId="6" fillId="2" borderId="0" xfId="0" applyNumberFormat="1" applyFont="1" applyFill="1" applyAlignment="1" applyProtection="1">
      <alignment horizontal="right"/>
    </xf>
    <xf numFmtId="49" fontId="10" fillId="0" borderId="2" xfId="0" applyNumberFormat="1" applyFont="1" applyBorder="1" applyAlignment="1" applyProtection="1">
      <alignment horizontal="center" vertical="center"/>
    </xf>
    <xf numFmtId="1" fontId="10" fillId="0" borderId="2" xfId="0" applyNumberFormat="1" applyFont="1" applyBorder="1" applyAlignment="1" applyProtection="1">
      <alignment vertical="center" wrapText="1"/>
    </xf>
    <xf numFmtId="0" fontId="10" fillId="0" borderId="8" xfId="0" applyFont="1" applyBorder="1" applyAlignment="1" applyProtection="1">
      <alignment vertical="center" wrapText="1"/>
    </xf>
    <xf numFmtId="9" fontId="6" fillId="2" borderId="4" xfId="0" applyNumberFormat="1" applyFont="1" applyFill="1" applyBorder="1" applyAlignment="1" applyProtection="1">
      <alignment horizontal="center" vertical="center"/>
    </xf>
    <xf numFmtId="4" fontId="7" fillId="2" borderId="2" xfId="0" applyNumberFormat="1" applyFont="1" applyFill="1" applyBorder="1" applyAlignment="1" applyProtection="1">
      <alignment horizontal="right" vertical="center"/>
    </xf>
    <xf numFmtId="4" fontId="7" fillId="0" borderId="8" xfId="0" applyNumberFormat="1" applyFont="1" applyBorder="1" applyAlignment="1" applyProtection="1">
      <alignment horizontal="right" vertical="center"/>
    </xf>
    <xf numFmtId="1" fontId="10" fillId="0" borderId="1" xfId="0" applyNumberFormat="1" applyFont="1" applyBorder="1" applyAlignment="1" applyProtection="1">
      <alignment vertical="center" wrapText="1"/>
    </xf>
    <xf numFmtId="0" fontId="10" fillId="0" borderId="10" xfId="0" applyFont="1" applyBorder="1" applyAlignment="1" applyProtection="1">
      <alignment vertical="center" wrapText="1"/>
    </xf>
    <xf numFmtId="9" fontId="6" fillId="2" borderId="9" xfId="0" applyNumberFormat="1" applyFont="1" applyFill="1" applyBorder="1" applyAlignment="1" applyProtection="1">
      <alignment horizontal="center" vertical="center"/>
    </xf>
    <xf numFmtId="4" fontId="7" fillId="0" borderId="10" xfId="0" applyNumberFormat="1" applyFont="1" applyBorder="1" applyAlignment="1" applyProtection="1">
      <alignment horizontal="right" vertical="center"/>
    </xf>
    <xf numFmtId="49" fontId="10" fillId="0" borderId="1" xfId="0" applyNumberFormat="1" applyFont="1" applyBorder="1" applyAlignment="1" applyProtection="1">
      <alignment horizontal="center" vertical="center"/>
    </xf>
    <xf numFmtId="9" fontId="6" fillId="0" borderId="9" xfId="0" applyNumberFormat="1" applyFont="1" applyBorder="1" applyAlignment="1" applyProtection="1">
      <alignment horizontal="center" vertical="center"/>
    </xf>
    <xf numFmtId="4" fontId="16" fillId="2" borderId="8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 applyProtection="1">
      <alignment horizontal="center"/>
    </xf>
    <xf numFmtId="0" fontId="6" fillId="0" borderId="2" xfId="0" applyFont="1" applyBorder="1" applyAlignment="1" applyProtection="1">
      <alignment horizontal="left" vertical="center" wrapText="1"/>
    </xf>
    <xf numFmtId="0" fontId="13" fillId="0" borderId="0" xfId="0" applyFont="1" applyAlignment="1" applyProtection="1"/>
    <xf numFmtId="0" fontId="12" fillId="2" borderId="0" xfId="0" applyFont="1" applyFill="1" applyAlignment="1" applyProtection="1"/>
    <xf numFmtId="0" fontId="26" fillId="2" borderId="0" xfId="0" applyFont="1" applyFill="1" applyAlignment="1" applyProtection="1"/>
    <xf numFmtId="0" fontId="6" fillId="2" borderId="0" xfId="0" applyFont="1" applyFill="1" applyAlignment="1" applyProtection="1">
      <alignment horizontal="center"/>
    </xf>
    <xf numFmtId="4" fontId="6" fillId="2" borderId="0" xfId="0" applyNumberFormat="1" applyFont="1" applyFill="1" applyAlignment="1" applyProtection="1">
      <alignment horizontal="center"/>
    </xf>
    <xf numFmtId="4" fontId="6" fillId="0" borderId="0" xfId="0" applyNumberFormat="1" applyFont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center" vertical="center"/>
    </xf>
    <xf numFmtId="1" fontId="6" fillId="0" borderId="2" xfId="0" applyNumberFormat="1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left"/>
    </xf>
    <xf numFmtId="0" fontId="11" fillId="0" borderId="6" xfId="0" applyFont="1" applyBorder="1" applyAlignment="1" applyProtection="1">
      <alignment horizontal="center" vertical="center" wrapText="1"/>
    </xf>
    <xf numFmtId="9" fontId="6" fillId="0" borderId="6" xfId="0" applyNumberFormat="1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1" fontId="10" fillId="2" borderId="2" xfId="0" applyNumberFormat="1" applyFont="1" applyFill="1" applyBorder="1" applyAlignment="1" applyProtection="1">
      <alignment horizontal="center" vertical="center" wrapText="1"/>
    </xf>
    <xf numFmtId="9" fontId="10" fillId="2" borderId="1" xfId="0" applyNumberFormat="1" applyFont="1" applyFill="1" applyBorder="1" applyAlignment="1" applyProtection="1">
      <alignment horizontal="center" vertical="center"/>
    </xf>
    <xf numFmtId="169" fontId="6" fillId="0" borderId="1" xfId="0" applyNumberFormat="1" applyFont="1" applyBorder="1" applyAlignment="1" applyProtection="1">
      <alignment horizontal="right" vertical="center" wrapText="1"/>
    </xf>
    <xf numFmtId="0" fontId="6" fillId="2" borderId="2" xfId="0" applyFont="1" applyFill="1" applyBorder="1" applyAlignment="1" applyProtection="1">
      <alignment horizontal="left" vertical="center" wrapText="1"/>
    </xf>
    <xf numFmtId="49" fontId="6" fillId="0" borderId="2" xfId="0" applyNumberFormat="1" applyFont="1" applyBorder="1" applyAlignment="1" applyProtection="1">
      <alignment vertical="center"/>
    </xf>
    <xf numFmtId="49" fontId="6" fillId="0" borderId="2" xfId="0" applyNumberFormat="1" applyFont="1" applyBorder="1" applyAlignment="1" applyProtection="1">
      <alignment horizontal="center" vertical="center" wrapText="1"/>
    </xf>
    <xf numFmtId="4" fontId="16" fillId="0" borderId="2" xfId="0" applyNumberFormat="1" applyFont="1" applyBorder="1" applyAlignment="1" applyProtection="1">
      <alignment horizontal="right" vertical="center" wrapText="1"/>
    </xf>
    <xf numFmtId="4" fontId="6" fillId="0" borderId="0" xfId="0" applyNumberFormat="1" applyFont="1" applyBorder="1" applyAlignment="1" applyProtection="1">
      <alignment horizontal="right"/>
    </xf>
    <xf numFmtId="0" fontId="23" fillId="0" borderId="0" xfId="0" applyFont="1" applyBorder="1" applyAlignment="1" applyProtection="1">
      <alignment horizontal="left" wrapText="1"/>
    </xf>
    <xf numFmtId="0" fontId="23" fillId="0" borderId="0" xfId="0" applyFont="1" applyBorder="1" applyAlignment="1" applyProtection="1">
      <alignment horizontal="left"/>
    </xf>
    <xf numFmtId="0" fontId="0" fillId="0" borderId="0" xfId="0" applyAlignment="1" applyProtection="1">
      <alignment wrapText="1"/>
    </xf>
    <xf numFmtId="0" fontId="26" fillId="2" borderId="0" xfId="0" applyFont="1" applyFill="1" applyBorder="1" applyAlignment="1" applyProtection="1">
      <alignment horizontal="left" vertical="center" wrapText="1"/>
    </xf>
    <xf numFmtId="2" fontId="6" fillId="0" borderId="0" xfId="0" applyNumberFormat="1" applyFont="1" applyAlignment="1" applyProtection="1">
      <alignment horizontal="right"/>
    </xf>
    <xf numFmtId="0" fontId="20" fillId="0" borderId="2" xfId="0" applyFont="1" applyBorder="1" applyAlignment="1" applyProtection="1">
      <alignment horizontal="left" vertical="center" wrapText="1"/>
    </xf>
    <xf numFmtId="49" fontId="20" fillId="0" borderId="2" xfId="0" applyNumberFormat="1" applyFont="1" applyBorder="1" applyAlignment="1" applyProtection="1">
      <alignment horizontal="center" vertical="center" wrapText="1"/>
    </xf>
    <xf numFmtId="2" fontId="14" fillId="0" borderId="2" xfId="0" applyNumberFormat="1" applyFont="1" applyBorder="1" applyAlignment="1" applyProtection="1">
      <alignment horizontal="right" vertical="center"/>
    </xf>
    <xf numFmtId="9" fontId="6" fillId="0" borderId="4" xfId="0" applyNumberFormat="1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right" vertical="center"/>
    </xf>
    <xf numFmtId="0" fontId="20" fillId="0" borderId="1" xfId="0" applyFont="1" applyBorder="1" applyAlignment="1" applyProtection="1">
      <alignment horizontal="left" vertical="center" wrapText="1"/>
    </xf>
    <xf numFmtId="2" fontId="14" fillId="0" borderId="1" xfId="0" applyNumberFormat="1" applyFont="1" applyBorder="1" applyAlignment="1" applyProtection="1">
      <alignment horizontal="right" vertical="center"/>
    </xf>
    <xf numFmtId="0" fontId="28" fillId="0" borderId="1" xfId="0" applyFont="1" applyBorder="1" applyAlignment="1" applyProtection="1">
      <alignment horizontal="left" vertical="center" wrapText="1"/>
    </xf>
    <xf numFmtId="49" fontId="20" fillId="0" borderId="1" xfId="0" applyNumberFormat="1" applyFont="1" applyBorder="1" applyAlignment="1" applyProtection="1">
      <alignment horizontal="center" vertical="center" wrapText="1"/>
    </xf>
    <xf numFmtId="2" fontId="29" fillId="0" borderId="1" xfId="0" applyNumberFormat="1" applyFont="1" applyBorder="1" applyAlignment="1" applyProtection="1">
      <alignment horizontal="right" vertical="center"/>
    </xf>
    <xf numFmtId="0" fontId="15" fillId="0" borderId="2" xfId="0" applyFont="1" applyBorder="1" applyAlignment="1" applyProtection="1">
      <alignment vertical="center" wrapText="1"/>
    </xf>
    <xf numFmtId="0" fontId="15" fillId="2" borderId="8" xfId="0" applyFont="1" applyFill="1" applyBorder="1" applyAlignment="1" applyProtection="1">
      <alignment horizontal="center" vertical="center" wrapText="1"/>
    </xf>
    <xf numFmtId="4" fontId="29" fillId="0" borderId="2" xfId="0" applyNumberFormat="1" applyFont="1" applyBorder="1" applyAlignment="1" applyProtection="1">
      <alignment horizontal="right" vertical="center" wrapText="1"/>
    </xf>
    <xf numFmtId="9" fontId="5" fillId="2" borderId="2" xfId="0" applyNumberFormat="1" applyFont="1" applyFill="1" applyBorder="1" applyAlignment="1" applyProtection="1">
      <alignment horizontal="center" vertical="center"/>
    </xf>
    <xf numFmtId="0" fontId="28" fillId="0" borderId="2" xfId="0" applyFont="1" applyBorder="1" applyAlignment="1" applyProtection="1">
      <alignment horizontal="left" vertical="center" wrapText="1"/>
    </xf>
    <xf numFmtId="2" fontId="29" fillId="0" borderId="2" xfId="0" applyNumberFormat="1" applyFont="1" applyBorder="1" applyAlignment="1" applyProtection="1">
      <alignment horizontal="right" vertical="center"/>
    </xf>
    <xf numFmtId="0" fontId="15" fillId="0" borderId="1" xfId="0" applyFont="1" applyBorder="1" applyAlignment="1" applyProtection="1">
      <alignment vertical="center" wrapText="1"/>
    </xf>
    <xf numFmtId="0" fontId="15" fillId="0" borderId="0" xfId="0" applyFont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/>
    <xf numFmtId="0" fontId="23" fillId="0" borderId="0" xfId="0" applyFont="1" applyAlignment="1" applyProtection="1">
      <alignment wrapText="1"/>
    </xf>
    <xf numFmtId="0" fontId="17" fillId="2" borderId="0" xfId="0" applyFont="1" applyFill="1" applyAlignment="1" applyProtection="1"/>
    <xf numFmtId="2" fontId="5" fillId="0" borderId="0" xfId="0" applyNumberFormat="1" applyFont="1" applyAlignment="1" applyProtection="1">
      <alignment horizontal="right"/>
    </xf>
    <xf numFmtId="9" fontId="9" fillId="0" borderId="0" xfId="0" applyNumberFormat="1" applyFont="1" applyAlignment="1" applyProtection="1"/>
    <xf numFmtId="0" fontId="5" fillId="0" borderId="0" xfId="0" applyFont="1" applyBorder="1" applyAlignment="1" applyProtection="1"/>
    <xf numFmtId="4" fontId="5" fillId="0" borderId="0" xfId="0" applyNumberFormat="1" applyFont="1" applyAlignment="1" applyProtection="1"/>
    <xf numFmtId="0" fontId="30" fillId="2" borderId="0" xfId="0" applyFont="1" applyFill="1" applyAlignment="1" applyProtection="1"/>
    <xf numFmtId="0" fontId="24" fillId="0" borderId="0" xfId="0" applyFont="1" applyAlignment="1" applyProtection="1"/>
    <xf numFmtId="0" fontId="6" fillId="0" borderId="9" xfId="2" applyFont="1" applyBorder="1" applyAlignment="1" applyProtection="1">
      <alignment vertical="center" wrapText="1"/>
    </xf>
    <xf numFmtId="49" fontId="0" fillId="0" borderId="1" xfId="0" applyNumberFormat="1" applyFont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4" fontId="7" fillId="0" borderId="8" xfId="0" applyNumberFormat="1" applyFont="1" applyBorder="1" applyAlignment="1" applyProtection="1">
      <alignment vertical="center"/>
    </xf>
    <xf numFmtId="0" fontId="32" fillId="0" borderId="0" xfId="0" applyFont="1" applyAlignment="1" applyProtection="1"/>
    <xf numFmtId="4" fontId="16" fillId="2" borderId="8" xfId="0" applyNumberFormat="1" applyFont="1" applyFill="1" applyBorder="1" applyAlignment="1" applyProtection="1">
      <alignment horizontal="right" vertical="center"/>
    </xf>
    <xf numFmtId="4" fontId="16" fillId="0" borderId="2" xfId="0" applyNumberFormat="1" applyFont="1" applyBorder="1" applyAlignment="1" applyProtection="1">
      <alignment vertical="center"/>
    </xf>
    <xf numFmtId="0" fontId="27" fillId="0" borderId="0" xfId="0" applyFont="1" applyAlignment="1" applyProtection="1"/>
    <xf numFmtId="0" fontId="28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4" fontId="6" fillId="0" borderId="0" xfId="0" applyNumberFormat="1" applyFont="1" applyBorder="1" applyAlignment="1" applyProtection="1"/>
    <xf numFmtId="0" fontId="0" fillId="2" borderId="0" xfId="0" applyFont="1" applyFill="1" applyAlignment="1" applyProtection="1"/>
    <xf numFmtId="0" fontId="33" fillId="0" borderId="0" xfId="0" applyFont="1" applyBorder="1" applyAlignment="1" applyProtection="1">
      <alignment horizontal="left" vertical="center" wrapText="1"/>
    </xf>
    <xf numFmtId="0" fontId="34" fillId="0" borderId="0" xfId="0" applyFont="1" applyAlignment="1" applyProtection="1">
      <alignment horizontal="left"/>
    </xf>
    <xf numFmtId="0" fontId="33" fillId="0" borderId="0" xfId="0" applyFont="1" applyBorder="1" applyAlignment="1" applyProtection="1">
      <alignment vertical="center"/>
    </xf>
    <xf numFmtId="0" fontId="35" fillId="0" borderId="0" xfId="0" applyFont="1" applyAlignment="1" applyProtection="1">
      <alignment vertical="center"/>
    </xf>
    <xf numFmtId="0" fontId="33" fillId="2" borderId="0" xfId="0" applyFont="1" applyFill="1" applyBorder="1" applyAlignment="1" applyProtection="1">
      <alignment horizontal="left" vertical="center" wrapText="1"/>
    </xf>
    <xf numFmtId="1" fontId="6" fillId="2" borderId="2" xfId="0" applyNumberFormat="1" applyFont="1" applyFill="1" applyBorder="1" applyAlignment="1" applyProtection="1">
      <alignment horizontal="left" vertical="center" wrapText="1"/>
    </xf>
    <xf numFmtId="0" fontId="36" fillId="2" borderId="11" xfId="0" applyFont="1" applyFill="1" applyBorder="1" applyAlignment="1" applyProtection="1">
      <alignment horizontal="center" vertical="center" wrapText="1"/>
    </xf>
    <xf numFmtId="0" fontId="36" fillId="2" borderId="2" xfId="0" applyFont="1" applyFill="1" applyBorder="1" applyAlignment="1" applyProtection="1">
      <alignment horizontal="center" vertical="center" wrapText="1"/>
    </xf>
    <xf numFmtId="0" fontId="33" fillId="2" borderId="8" xfId="0" applyFont="1" applyFill="1" applyBorder="1" applyAlignment="1" applyProtection="1">
      <alignment horizontal="center" vertical="center" wrapText="1"/>
    </xf>
    <xf numFmtId="1" fontId="6" fillId="2" borderId="1" xfId="0" applyNumberFormat="1" applyFont="1" applyFill="1" applyBorder="1" applyAlignment="1" applyProtection="1">
      <alignment horizontal="left" vertical="center" wrapText="1"/>
    </xf>
    <xf numFmtId="0" fontId="36" fillId="2" borderId="14" xfId="0" applyFont="1" applyFill="1" applyBorder="1" applyAlignment="1" applyProtection="1">
      <alignment horizontal="center" vertical="center" wrapText="1"/>
    </xf>
    <xf numFmtId="0" fontId="36" fillId="2" borderId="1" xfId="0" applyFont="1" applyFill="1" applyBorder="1" applyAlignment="1" applyProtection="1">
      <alignment horizontal="center" vertical="center" wrapText="1"/>
    </xf>
    <xf numFmtId="0" fontId="33" fillId="2" borderId="10" xfId="0" applyFont="1" applyFill="1" applyBorder="1" applyAlignment="1" applyProtection="1">
      <alignment horizontal="center" vertical="center" wrapText="1"/>
    </xf>
    <xf numFmtId="4" fontId="7" fillId="0" borderId="10" xfId="0" applyNumberFormat="1" applyFont="1" applyBorder="1" applyAlignment="1" applyProtection="1">
      <alignment vertical="center"/>
    </xf>
    <xf numFmtId="4" fontId="16" fillId="0" borderId="11" xfId="0" applyNumberFormat="1" applyFont="1" applyBorder="1" applyAlignment="1" applyProtection="1">
      <alignment vertical="center" wrapText="1"/>
    </xf>
    <xf numFmtId="4" fontId="38" fillId="0" borderId="2" xfId="0" applyNumberFormat="1" applyFont="1" applyBorder="1" applyAlignment="1" applyProtection="1">
      <alignment vertical="center" wrapText="1"/>
    </xf>
    <xf numFmtId="4" fontId="0" fillId="0" borderId="0" xfId="0" applyNumberFormat="1" applyAlignment="1" applyProtection="1"/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vertical="center" wrapText="1"/>
    </xf>
    <xf numFmtId="1" fontId="7" fillId="0" borderId="2" xfId="0" applyNumberFormat="1" applyFont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 wrapText="1"/>
    </xf>
    <xf numFmtId="0" fontId="7" fillId="2" borderId="10" xfId="0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right" vertical="center"/>
    </xf>
    <xf numFmtId="9" fontId="7" fillId="2" borderId="4" xfId="0" applyNumberFormat="1" applyFont="1" applyFill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vertical="center" wrapText="1"/>
    </xf>
    <xf numFmtId="3" fontId="7" fillId="0" borderId="1" xfId="0" applyNumberFormat="1" applyFont="1" applyBorder="1" applyAlignment="1" applyProtection="1">
      <alignment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9" fontId="7" fillId="2" borderId="14" xfId="0" applyNumberFormat="1" applyFont="1" applyFill="1" applyBorder="1" applyAlignment="1" applyProtection="1">
      <alignment horizontal="center" vertical="center"/>
    </xf>
    <xf numFmtId="0" fontId="16" fillId="2" borderId="11" xfId="0" applyFont="1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/>
    </xf>
    <xf numFmtId="0" fontId="10" fillId="2" borderId="0" xfId="0" applyFont="1" applyFill="1" applyAlignment="1" applyProtection="1">
      <alignment horizontal="center" vertical="center"/>
    </xf>
    <xf numFmtId="4" fontId="10" fillId="0" borderId="0" xfId="0" applyNumberFormat="1" applyFont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4" fontId="10" fillId="0" borderId="0" xfId="0" applyNumberFormat="1" applyFont="1" applyAlignment="1" applyProtection="1">
      <alignment horizontal="right" vertical="center"/>
    </xf>
    <xf numFmtId="0" fontId="14" fillId="0" borderId="0" xfId="0" applyFont="1" applyAlignment="1" applyProtection="1">
      <alignment horizontal="left"/>
    </xf>
    <xf numFmtId="0" fontId="14" fillId="0" borderId="0" xfId="0" applyFont="1" applyAlignment="1" applyProtection="1">
      <alignment wrapText="1"/>
    </xf>
    <xf numFmtId="4" fontId="14" fillId="2" borderId="1" xfId="0" applyNumberFormat="1" applyFont="1" applyFill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center" vertical="center" wrapText="1"/>
    </xf>
    <xf numFmtId="170" fontId="10" fillId="0" borderId="1" xfId="0" applyNumberFormat="1" applyFont="1" applyBorder="1" applyAlignment="1" applyProtection="1">
      <alignment horizontal="center" vertical="center" wrapText="1"/>
    </xf>
    <xf numFmtId="2" fontId="14" fillId="2" borderId="2" xfId="1" applyNumberFormat="1" applyFont="1" applyFill="1" applyBorder="1" applyAlignment="1" applyProtection="1">
      <alignment horizontal="center" vertical="center" wrapText="1"/>
    </xf>
    <xf numFmtId="165" fontId="10" fillId="0" borderId="2" xfId="0" applyNumberFormat="1" applyFont="1" applyBorder="1" applyAlignment="1" applyProtection="1">
      <alignment horizontal="center" vertical="center" wrapText="1"/>
    </xf>
    <xf numFmtId="44" fontId="6" fillId="0" borderId="0" xfId="1" applyFont="1" applyBorder="1" applyAlignment="1" applyProtection="1">
      <alignment vertical="center" wrapText="1"/>
    </xf>
    <xf numFmtId="2" fontId="14" fillId="0" borderId="2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0" fillId="0" borderId="16" xfId="0" applyBorder="1" applyAlignment="1" applyProtection="1"/>
    <xf numFmtId="2" fontId="14" fillId="0" borderId="2" xfId="1" applyNumberFormat="1" applyFont="1" applyBorder="1" applyAlignment="1" applyProtection="1">
      <alignment horizontal="center" vertical="center" wrapText="1"/>
    </xf>
    <xf numFmtId="2" fontId="14" fillId="0" borderId="2" xfId="0" applyNumberFormat="1" applyFont="1" applyBorder="1" applyAlignment="1" applyProtection="1">
      <alignment horizontal="center" vertical="center"/>
    </xf>
    <xf numFmtId="0" fontId="22" fillId="0" borderId="0" xfId="0" applyFont="1" applyAlignment="1" applyProtection="1"/>
    <xf numFmtId="0" fontId="0" fillId="0" borderId="2" xfId="0" applyFont="1" applyBorder="1" applyAlignment="1" applyProtection="1"/>
    <xf numFmtId="0" fontId="10" fillId="2" borderId="2" xfId="0" applyFont="1" applyFill="1" applyBorder="1" applyAlignment="1" applyProtection="1">
      <alignment horizontal="left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vertical="center" wrapText="1"/>
    </xf>
    <xf numFmtId="0" fontId="15" fillId="0" borderId="2" xfId="0" applyFont="1" applyBorder="1" applyAlignment="1" applyProtection="1">
      <alignment horizontal="left" vertical="center" wrapText="1"/>
    </xf>
    <xf numFmtId="9" fontId="15" fillId="2" borderId="2" xfId="0" applyNumberFormat="1" applyFont="1" applyFill="1" applyBorder="1" applyAlignment="1" applyProtection="1">
      <alignment horizontal="center" vertical="center"/>
    </xf>
    <xf numFmtId="4" fontId="14" fillId="0" borderId="8" xfId="0" applyNumberFormat="1" applyFont="1" applyBorder="1" applyAlignment="1" applyProtection="1">
      <alignment horizontal="right" vertical="center"/>
    </xf>
    <xf numFmtId="4" fontId="10" fillId="0" borderId="2" xfId="0" applyNumberFormat="1" applyFont="1" applyBorder="1" applyAlignment="1" applyProtection="1"/>
    <xf numFmtId="2" fontId="10" fillId="0" borderId="0" xfId="0" applyNumberFormat="1" applyFont="1" applyAlignment="1" applyProtection="1"/>
    <xf numFmtId="0" fontId="14" fillId="0" borderId="0" xfId="0" applyFont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4" fontId="6" fillId="0" borderId="0" xfId="0" applyNumberFormat="1" applyFont="1" applyAlignment="1" applyProtection="1">
      <alignment horizontal="right" vertical="center"/>
    </xf>
    <xf numFmtId="0" fontId="39" fillId="0" borderId="0" xfId="0" applyFont="1" applyAlignment="1" applyProtection="1">
      <alignment wrapText="1"/>
    </xf>
    <xf numFmtId="0" fontId="39" fillId="0" borderId="0" xfId="0" applyFont="1" applyAlignment="1" applyProtection="1"/>
    <xf numFmtId="0" fontId="30" fillId="0" borderId="0" xfId="0" applyFont="1" applyAlignment="1" applyProtection="1"/>
    <xf numFmtId="0" fontId="40" fillId="0" borderId="0" xfId="0" applyFont="1" applyAlignment="1" applyProtection="1"/>
    <xf numFmtId="0" fontId="17" fillId="0" borderId="0" xfId="0" applyFont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49" fontId="10" fillId="0" borderId="2" xfId="0" applyNumberFormat="1" applyFont="1" applyBorder="1" applyAlignment="1" applyProtection="1">
      <alignment vertical="center" wrapText="1"/>
    </xf>
    <xf numFmtId="4" fontId="14" fillId="2" borderId="8" xfId="1" applyNumberFormat="1" applyFont="1" applyFill="1" applyBorder="1" applyAlignment="1" applyProtection="1">
      <alignment vertical="center" wrapText="1"/>
    </xf>
    <xf numFmtId="4" fontId="6" fillId="0" borderId="2" xfId="0" applyNumberFormat="1" applyFont="1" applyBorder="1" applyAlignment="1" applyProtection="1">
      <alignment horizontal="right" vertical="center" wrapText="1"/>
    </xf>
    <xf numFmtId="0" fontId="10" fillId="0" borderId="9" xfId="0" applyFont="1" applyBorder="1" applyAlignment="1" applyProtection="1">
      <alignment vertical="center" wrapText="1"/>
    </xf>
    <xf numFmtId="4" fontId="14" fillId="0" borderId="10" xfId="1" applyNumberFormat="1" applyFont="1" applyBorder="1" applyAlignment="1" applyProtection="1">
      <alignment vertical="center" wrapText="1"/>
    </xf>
    <xf numFmtId="0" fontId="41" fillId="0" borderId="0" xfId="0" applyFont="1" applyAlignment="1" applyProtection="1">
      <alignment horizontal="center" vertical="center" wrapText="1"/>
    </xf>
    <xf numFmtId="4" fontId="14" fillId="0" borderId="8" xfId="1" applyNumberFormat="1" applyFont="1" applyBorder="1" applyAlignment="1" applyProtection="1">
      <alignment vertical="center" wrapText="1"/>
    </xf>
    <xf numFmtId="4" fontId="42" fillId="0" borderId="8" xfId="0" applyNumberFormat="1" applyFont="1" applyBorder="1" applyAlignment="1" applyProtection="1">
      <alignment horizontal="right" vertical="center"/>
    </xf>
    <xf numFmtId="9" fontId="43" fillId="0" borderId="4" xfId="0" applyNumberFormat="1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left" vertical="center" wrapText="1"/>
    </xf>
    <xf numFmtId="0" fontId="15" fillId="0" borderId="8" xfId="0" applyFont="1" applyBorder="1" applyAlignment="1" applyProtection="1">
      <alignment horizontal="center" vertical="center" wrapText="1"/>
    </xf>
    <xf numFmtId="0" fontId="29" fillId="2" borderId="2" xfId="0" applyFont="1" applyFill="1" applyBorder="1" applyAlignment="1" applyProtection="1">
      <alignment horizontal="center" vertical="center" wrapText="1"/>
    </xf>
    <xf numFmtId="9" fontId="15" fillId="2" borderId="4" xfId="0" applyNumberFormat="1" applyFont="1" applyFill="1" applyBorder="1" applyAlignment="1" applyProtection="1">
      <alignment horizontal="center" vertical="center"/>
    </xf>
    <xf numFmtId="0" fontId="10" fillId="2" borderId="8" xfId="0" applyFont="1" applyFill="1" applyBorder="1" applyAlignment="1" applyProtection="1">
      <alignment vertical="center" wrapText="1"/>
    </xf>
    <xf numFmtId="4" fontId="14" fillId="2" borderId="10" xfId="1" applyNumberFormat="1" applyFont="1" applyFill="1" applyBorder="1" applyAlignment="1" applyProtection="1">
      <alignment vertical="center" wrapText="1"/>
    </xf>
    <xf numFmtId="4" fontId="12" fillId="0" borderId="12" xfId="0" applyNumberFormat="1" applyFont="1" applyBorder="1" applyAlignment="1" applyProtection="1">
      <alignment horizontal="right" vertical="center"/>
    </xf>
    <xf numFmtId="164" fontId="12" fillId="0" borderId="2" xfId="0" applyNumberFormat="1" applyFont="1" applyBorder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2" borderId="0" xfId="0" applyFont="1" applyFill="1" applyAlignment="1" applyProtection="1">
      <alignment vertical="center"/>
    </xf>
    <xf numFmtId="4" fontId="15" fillId="0" borderId="0" xfId="0" applyNumberFormat="1" applyFont="1" applyAlignment="1" applyProtection="1">
      <alignment horizontal="right" vertical="center"/>
    </xf>
    <xf numFmtId="9" fontId="15" fillId="0" borderId="0" xfId="0" applyNumberFormat="1" applyFont="1" applyAlignment="1" applyProtection="1">
      <alignment vertical="center"/>
    </xf>
    <xf numFmtId="0" fontId="15" fillId="2" borderId="0" xfId="0" applyFont="1" applyFill="1" applyAlignment="1" applyProtection="1"/>
    <xf numFmtId="0" fontId="21" fillId="2" borderId="0" xfId="0" applyFont="1" applyFill="1" applyAlignment="1" applyProtection="1">
      <alignment vertical="center"/>
    </xf>
    <xf numFmtId="0" fontId="29" fillId="0" borderId="0" xfId="0" applyFont="1" applyAlignment="1" applyProtection="1"/>
    <xf numFmtId="49" fontId="15" fillId="0" borderId="2" xfId="0" applyNumberFormat="1" applyFont="1" applyBorder="1" applyAlignment="1" applyProtection="1">
      <alignment vertical="center"/>
    </xf>
    <xf numFmtId="0" fontId="10" fillId="0" borderId="2" xfId="0" applyFont="1" applyBorder="1" applyAlignment="1" applyProtection="1">
      <alignment horizontal="center" vertical="center"/>
    </xf>
    <xf numFmtId="167" fontId="14" fillId="2" borderId="2" xfId="1" applyNumberFormat="1" applyFont="1" applyFill="1" applyBorder="1" applyAlignment="1" applyProtection="1">
      <alignment vertical="center" wrapText="1"/>
    </xf>
    <xf numFmtId="4" fontId="10" fillId="0" borderId="2" xfId="0" applyNumberFormat="1" applyFont="1" applyBorder="1" applyAlignment="1" applyProtection="1">
      <alignment horizontal="right" vertical="center" wrapText="1"/>
    </xf>
    <xf numFmtId="168" fontId="3" fillId="0" borderId="2" xfId="1" applyNumberFormat="1" applyFont="1" applyBorder="1" applyAlignment="1" applyProtection="1">
      <alignment vertical="center" wrapText="1"/>
    </xf>
    <xf numFmtId="2" fontId="15" fillId="0" borderId="2" xfId="0" applyNumberFormat="1" applyFont="1" applyBorder="1" applyAlignment="1" applyProtection="1"/>
    <xf numFmtId="0" fontId="29" fillId="0" borderId="0" xfId="0" applyFont="1" applyAlignment="1" applyProtection="1">
      <alignment wrapText="1"/>
    </xf>
    <xf numFmtId="4" fontId="15" fillId="0" borderId="0" xfId="0" applyNumberFormat="1" applyFont="1" applyAlignment="1" applyProtection="1"/>
    <xf numFmtId="0" fontId="5" fillId="0" borderId="0" xfId="0" applyFont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4" fontId="5" fillId="0" borderId="0" xfId="0" applyNumberFormat="1" applyFont="1" applyAlignment="1" applyProtection="1">
      <alignment horizontal="right" vertical="center"/>
    </xf>
    <xf numFmtId="9" fontId="5" fillId="0" borderId="0" xfId="0" applyNumberFormat="1" applyFont="1" applyAlignment="1" applyProtection="1">
      <alignment vertical="center"/>
    </xf>
    <xf numFmtId="0" fontId="23" fillId="0" borderId="0" xfId="0" applyFont="1" applyAlignment="1" applyProtection="1"/>
    <xf numFmtId="0" fontId="17" fillId="2" borderId="0" xfId="0" applyFont="1" applyFill="1" applyAlignment="1" applyProtection="1">
      <alignment vertical="center"/>
    </xf>
    <xf numFmtId="49" fontId="5" fillId="0" borderId="2" xfId="0" applyNumberFormat="1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/>
    </xf>
    <xf numFmtId="167" fontId="12" fillId="0" borderId="2" xfId="1" applyNumberFormat="1" applyFont="1" applyBorder="1" applyAlignment="1" applyProtection="1">
      <alignment vertical="center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4" fontId="6" fillId="0" borderId="4" xfId="1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/>
    </xf>
    <xf numFmtId="167" fontId="12" fillId="0" borderId="1" xfId="1" applyNumberFormat="1" applyFont="1" applyBorder="1" applyAlignment="1" applyProtection="1">
      <alignment vertical="center" wrapText="1"/>
    </xf>
    <xf numFmtId="4" fontId="16" fillId="0" borderId="7" xfId="0" applyNumberFormat="1" applyFont="1" applyBorder="1" applyAlignment="1" applyProtection="1">
      <alignment horizontal="right" vertical="center"/>
    </xf>
    <xf numFmtId="0" fontId="14" fillId="0" borderId="0" xfId="0" applyFont="1" applyAlignment="1" applyProtection="1">
      <alignment horizontal="center" vertical="center"/>
    </xf>
    <xf numFmtId="9" fontId="10" fillId="0" borderId="0" xfId="0" applyNumberFormat="1" applyFont="1" applyAlignment="1" applyProtection="1">
      <alignment horizontal="center" vertical="center"/>
    </xf>
    <xf numFmtId="0" fontId="21" fillId="2" borderId="0" xfId="0" applyFont="1" applyFill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/>
    </xf>
    <xf numFmtId="49" fontId="10" fillId="0" borderId="2" xfId="0" applyNumberFormat="1" applyFont="1" applyBorder="1" applyAlignment="1" applyProtection="1">
      <alignment vertical="center"/>
    </xf>
    <xf numFmtId="168" fontId="3" fillId="2" borderId="2" xfId="1" applyNumberFormat="1" applyFont="1" applyFill="1" applyBorder="1" applyAlignment="1" applyProtection="1">
      <alignment vertical="center" wrapText="1"/>
    </xf>
    <xf numFmtId="0" fontId="10" fillId="0" borderId="2" xfId="0" applyFont="1" applyBorder="1" applyAlignment="1" applyProtection="1">
      <alignment vertical="center"/>
    </xf>
    <xf numFmtId="0" fontId="22" fillId="0" borderId="0" xfId="0" applyFont="1" applyBorder="1" applyAlignment="1" applyProtection="1"/>
    <xf numFmtId="44" fontId="10" fillId="0" borderId="0" xfId="1" applyFont="1" applyBorder="1" applyAlignment="1" applyProtection="1">
      <alignment vertical="center" wrapText="1"/>
    </xf>
    <xf numFmtId="0" fontId="0" fillId="0" borderId="0" xfId="0" applyBorder="1" applyAlignment="1" applyProtection="1"/>
    <xf numFmtId="0" fontId="15" fillId="0" borderId="0" xfId="0" applyFont="1" applyBorder="1" applyAlignment="1" applyProtection="1"/>
    <xf numFmtId="4" fontId="14" fillId="0" borderId="11" xfId="0" applyNumberFormat="1" applyFont="1" applyBorder="1" applyAlignment="1" applyProtection="1">
      <alignment horizontal="right" vertical="center"/>
    </xf>
    <xf numFmtId="4" fontId="10" fillId="2" borderId="2" xfId="1" applyNumberFormat="1" applyFont="1" applyFill="1" applyBorder="1" applyAlignment="1" applyProtection="1">
      <alignment vertical="center" wrapText="1"/>
    </xf>
    <xf numFmtId="164" fontId="10" fillId="0" borderId="0" xfId="0" applyNumberFormat="1" applyFont="1" applyAlignment="1" applyProtection="1"/>
    <xf numFmtId="0" fontId="10" fillId="0" borderId="0" xfId="0" applyFont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2" fontId="10" fillId="0" borderId="0" xfId="0" applyNumberFormat="1" applyFont="1" applyAlignment="1" applyProtection="1">
      <alignment horizontal="right" vertical="center"/>
    </xf>
    <xf numFmtId="9" fontId="10" fillId="0" borderId="0" xfId="0" applyNumberFormat="1" applyFont="1" applyAlignment="1" applyProtection="1">
      <alignment vertical="center"/>
    </xf>
    <xf numFmtId="49" fontId="10" fillId="0" borderId="2" xfId="0" applyNumberFormat="1" applyFont="1" applyBorder="1" applyAlignment="1" applyProtection="1">
      <alignment horizontal="left" vertical="center"/>
    </xf>
    <xf numFmtId="9" fontId="10" fillId="2" borderId="2" xfId="0" applyNumberFormat="1" applyFont="1" applyFill="1" applyBorder="1" applyAlignment="1" applyProtection="1">
      <alignment horizontal="center" vertical="center"/>
    </xf>
    <xf numFmtId="4" fontId="14" fillId="0" borderId="2" xfId="0" applyNumberFormat="1" applyFont="1" applyBorder="1" applyAlignment="1" applyProtection="1">
      <alignment horizontal="right" vertical="center"/>
    </xf>
    <xf numFmtId="4" fontId="2" fillId="0" borderId="2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 wrapText="1"/>
    </xf>
    <xf numFmtId="0" fontId="6" fillId="0" borderId="0" xfId="3" applyFont="1" applyAlignment="1">
      <alignment vertical="center"/>
    </xf>
    <xf numFmtId="0" fontId="46" fillId="0" borderId="0" xfId="0" applyFont="1"/>
    <xf numFmtId="0" fontId="47" fillId="0" borderId="0" xfId="0" applyFont="1"/>
    <xf numFmtId="0" fontId="6" fillId="0" borderId="0" xfId="4" applyFont="1" applyAlignment="1">
      <alignment vertical="center"/>
    </xf>
    <xf numFmtId="0" fontId="0" fillId="0" borderId="0" xfId="0" applyFont="1" applyAlignment="1">
      <alignment vertical="center"/>
    </xf>
    <xf numFmtId="0" fontId="49" fillId="0" borderId="17" xfId="0" applyNumberFormat="1" applyFont="1" applyBorder="1" applyAlignment="1">
      <alignment horizontal="center" vertical="center"/>
    </xf>
    <xf numFmtId="0" fontId="49" fillId="0" borderId="18" xfId="0" applyNumberFormat="1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49" fillId="0" borderId="17" xfId="0" applyNumberFormat="1" applyFont="1" applyBorder="1" applyAlignment="1">
      <alignment horizontal="center" vertical="center" wrapText="1"/>
    </xf>
    <xf numFmtId="0" fontId="49" fillId="0" borderId="17" xfId="0" applyFont="1" applyBorder="1" applyAlignment="1">
      <alignment horizontal="center" vertical="center" wrapText="1"/>
    </xf>
    <xf numFmtId="0" fontId="49" fillId="0" borderId="19" xfId="0" applyFont="1" applyBorder="1" applyAlignment="1">
      <alignment horizontal="center" vertical="center" wrapText="1"/>
    </xf>
    <xf numFmtId="4" fontId="49" fillId="0" borderId="17" xfId="0" applyNumberFormat="1" applyFont="1" applyBorder="1" applyAlignment="1">
      <alignment horizontal="center" vertical="center"/>
    </xf>
    <xf numFmtId="4" fontId="49" fillId="0" borderId="20" xfId="0" applyNumberFormat="1" applyFont="1" applyBorder="1" applyAlignment="1">
      <alignment horizontal="center" vertical="center"/>
    </xf>
    <xf numFmtId="0" fontId="49" fillId="0" borderId="17" xfId="0" applyNumberFormat="1" applyFont="1" applyBorder="1" applyAlignment="1">
      <alignment vertical="center"/>
    </xf>
    <xf numFmtId="0" fontId="49" fillId="0" borderId="18" xfId="0" applyNumberFormat="1" applyFont="1" applyBorder="1" applyAlignment="1">
      <alignment vertical="center" wrapText="1"/>
    </xf>
    <xf numFmtId="4" fontId="49" fillId="0" borderId="21" xfId="0" applyNumberFormat="1" applyFont="1" applyBorder="1" applyAlignment="1">
      <alignment horizontal="center" vertical="center"/>
    </xf>
    <xf numFmtId="4" fontId="49" fillId="0" borderId="18" xfId="0" applyNumberFormat="1" applyFont="1" applyBorder="1" applyAlignment="1">
      <alignment horizontal="center" vertical="center"/>
    </xf>
    <xf numFmtId="1" fontId="49" fillId="0" borderId="18" xfId="0" applyNumberFormat="1" applyFont="1" applyBorder="1" applyAlignment="1">
      <alignment vertical="center" wrapText="1"/>
    </xf>
    <xf numFmtId="0" fontId="49" fillId="0" borderId="17" xfId="0" applyNumberFormat="1" applyFont="1" applyBorder="1"/>
    <xf numFmtId="0" fontId="49" fillId="0" borderId="18" xfId="0" applyNumberFormat="1" applyFont="1" applyBorder="1"/>
    <xf numFmtId="4" fontId="49" fillId="0" borderId="22" xfId="0" applyNumberFormat="1" applyFont="1" applyBorder="1" applyAlignment="1">
      <alignment horizontal="center"/>
    </xf>
    <xf numFmtId="4" fontId="51" fillId="0" borderId="17" xfId="0" applyNumberFormat="1" applyFont="1" applyBorder="1" applyAlignment="1">
      <alignment horizontal="center"/>
    </xf>
    <xf numFmtId="4" fontId="51" fillId="0" borderId="22" xfId="0" applyNumberFormat="1" applyFont="1" applyBorder="1" applyAlignment="1">
      <alignment horizontal="center"/>
    </xf>
    <xf numFmtId="4" fontId="51" fillId="0" borderId="23" xfId="0" applyNumberFormat="1" applyFont="1" applyBorder="1" applyAlignment="1">
      <alignment horizontal="center"/>
    </xf>
    <xf numFmtId="0" fontId="5" fillId="0" borderId="2" xfId="0" applyFont="1" applyBorder="1" applyAlignment="1" applyProtection="1"/>
    <xf numFmtId="4" fontId="0" fillId="0" borderId="0" xfId="0" applyNumberFormat="1"/>
    <xf numFmtId="4" fontId="49" fillId="0" borderId="24" xfId="0" applyNumberFormat="1" applyFont="1" applyBorder="1" applyAlignment="1">
      <alignment horizontal="center" vertical="center"/>
    </xf>
    <xf numFmtId="4" fontId="49" fillId="0" borderId="25" xfId="0" applyNumberFormat="1" applyFont="1" applyBorder="1" applyAlignment="1">
      <alignment horizontal="center" vertical="center"/>
    </xf>
    <xf numFmtId="4" fontId="14" fillId="2" borderId="2" xfId="0" applyNumberFormat="1" applyFont="1" applyFill="1" applyBorder="1" applyAlignment="1" applyProtection="1">
      <alignment horizontal="right" vertical="center"/>
    </xf>
    <xf numFmtId="4" fontId="15" fillId="0" borderId="2" xfId="0" applyNumberFormat="1" applyFont="1" applyBorder="1" applyAlignment="1" applyProtection="1"/>
    <xf numFmtId="3" fontId="2" fillId="4" borderId="2" xfId="0" applyNumberFormat="1" applyFont="1" applyFill="1" applyBorder="1" applyAlignment="1" applyProtection="1">
      <alignment horizontal="center" vertical="center" wrapText="1"/>
    </xf>
    <xf numFmtId="3" fontId="2" fillId="5" borderId="2" xfId="0" applyNumberFormat="1" applyFont="1" applyFill="1" applyBorder="1" applyAlignment="1" applyProtection="1">
      <alignment horizontal="center" vertical="center" wrapText="1"/>
    </xf>
    <xf numFmtId="3" fontId="2" fillId="6" borderId="3" xfId="0" applyNumberFormat="1" applyFont="1" applyFill="1" applyBorder="1" applyAlignment="1" applyProtection="1">
      <alignment horizontal="center" vertical="center" wrapText="1"/>
    </xf>
    <xf numFmtId="3" fontId="2" fillId="6" borderId="2" xfId="0" applyNumberFormat="1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" fontId="2" fillId="4" borderId="2" xfId="0" applyNumberFormat="1" applyFont="1" applyFill="1" applyBorder="1" applyAlignment="1" applyProtection="1">
      <alignment horizontal="center" vertical="center" wrapText="1"/>
    </xf>
    <xf numFmtId="1" fontId="2" fillId="5" borderId="2" xfId="0" applyNumberFormat="1" applyFont="1" applyFill="1" applyBorder="1" applyAlignment="1" applyProtection="1">
      <alignment horizontal="center" vertical="center" wrapText="1"/>
    </xf>
    <xf numFmtId="1" fontId="2" fillId="6" borderId="2" xfId="0" applyNumberFormat="1" applyFont="1" applyFill="1" applyBorder="1" applyAlignment="1" applyProtection="1">
      <alignment horizontal="center" vertical="center" wrapText="1"/>
    </xf>
    <xf numFmtId="3" fontId="6" fillId="4" borderId="4" xfId="0" applyNumberFormat="1" applyFont="1" applyFill="1" applyBorder="1" applyAlignment="1" applyProtection="1">
      <alignment horizontal="center" vertical="center"/>
    </xf>
    <xf numFmtId="0" fontId="6" fillId="5" borderId="4" xfId="0" applyFont="1" applyFill="1" applyBorder="1" applyAlignment="1" applyProtection="1">
      <alignment horizontal="center" vertical="center" wrapText="1"/>
    </xf>
    <xf numFmtId="0" fontId="6" fillId="6" borderId="2" xfId="0" applyFont="1" applyFill="1" applyBorder="1" applyAlignment="1" applyProtection="1">
      <alignment horizontal="center" vertical="center" wrapText="1"/>
    </xf>
    <xf numFmtId="3" fontId="6" fillId="4" borderId="2" xfId="0" applyNumberFormat="1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center" vertical="center" wrapText="1"/>
    </xf>
    <xf numFmtId="0" fontId="6" fillId="5" borderId="11" xfId="0" applyFont="1" applyFill="1" applyBorder="1" applyAlignment="1" applyProtection="1">
      <alignment horizontal="center" vertical="center" wrapText="1"/>
    </xf>
    <xf numFmtId="0" fontId="6" fillId="7" borderId="11" xfId="0" applyFont="1" applyFill="1" applyBorder="1" applyAlignment="1" applyProtection="1">
      <alignment horizontal="center" vertical="center" wrapText="1"/>
    </xf>
    <xf numFmtId="0" fontId="6" fillId="7" borderId="4" xfId="0" applyFont="1" applyFill="1" applyBorder="1" applyAlignment="1" applyProtection="1">
      <alignment horizontal="center" vertical="center" wrapText="1"/>
    </xf>
    <xf numFmtId="3" fontId="6" fillId="4" borderId="8" xfId="0" applyNumberFormat="1" applyFont="1" applyFill="1" applyBorder="1" applyAlignment="1" applyProtection="1">
      <alignment horizontal="center" vertical="center"/>
    </xf>
    <xf numFmtId="3" fontId="6" fillId="5" borderId="11" xfId="0" applyNumberFormat="1" applyFont="1" applyFill="1" applyBorder="1" applyAlignment="1" applyProtection="1">
      <alignment horizontal="center" vertical="center"/>
    </xf>
    <xf numFmtId="3" fontId="6" fillId="6" borderId="2" xfId="0" applyNumberFormat="1" applyFont="1" applyFill="1" applyBorder="1" applyAlignment="1" applyProtection="1">
      <alignment horizontal="center" vertical="center"/>
    </xf>
    <xf numFmtId="1" fontId="6" fillId="4" borderId="8" xfId="0" applyNumberFormat="1" applyFont="1" applyFill="1" applyBorder="1" applyAlignment="1" applyProtection="1">
      <alignment horizontal="center" vertical="center"/>
    </xf>
    <xf numFmtId="1" fontId="6" fillId="5" borderId="4" xfId="0" applyNumberFormat="1" applyFont="1" applyFill="1" applyBorder="1" applyAlignment="1" applyProtection="1">
      <alignment horizontal="center" vertical="center" wrapText="1"/>
    </xf>
    <xf numFmtId="1" fontId="6" fillId="6" borderId="2" xfId="0" applyNumberFormat="1" applyFont="1" applyFill="1" applyBorder="1" applyAlignment="1" applyProtection="1">
      <alignment horizontal="center" vertical="center" wrapText="1"/>
    </xf>
    <xf numFmtId="3" fontId="6" fillId="4" borderId="10" xfId="0" applyNumberFormat="1" applyFont="1" applyFill="1" applyBorder="1" applyAlignment="1" applyProtection="1">
      <alignment horizontal="center" vertical="center"/>
    </xf>
    <xf numFmtId="0" fontId="6" fillId="5" borderId="9" xfId="0" applyFont="1" applyFill="1" applyBorder="1" applyAlignment="1" applyProtection="1">
      <alignment horizontal="center" vertical="center" wrapText="1"/>
    </xf>
    <xf numFmtId="3" fontId="10" fillId="5" borderId="2" xfId="0" applyNumberFormat="1" applyFont="1" applyFill="1" applyBorder="1" applyAlignment="1" applyProtection="1">
      <alignment horizontal="center" vertical="center" wrapText="1"/>
    </xf>
    <xf numFmtId="3" fontId="10" fillId="6" borderId="2" xfId="0" applyNumberFormat="1" applyFont="1" applyFill="1" applyBorder="1" applyAlignment="1" applyProtection="1">
      <alignment horizontal="center" vertical="center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6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 wrapText="1"/>
    </xf>
    <xf numFmtId="0" fontId="6" fillId="6" borderId="8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 wrapText="1"/>
    </xf>
    <xf numFmtId="0" fontId="10" fillId="5" borderId="2" xfId="0" applyFont="1" applyFill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 wrapText="1"/>
    </xf>
    <xf numFmtId="0" fontId="10" fillId="6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1" fontId="10" fillId="5" borderId="2" xfId="0" applyNumberFormat="1" applyFont="1" applyFill="1" applyBorder="1" applyAlignment="1" applyProtection="1">
      <alignment horizontal="center" vertical="center"/>
    </xf>
    <xf numFmtId="1" fontId="10" fillId="6" borderId="2" xfId="0" applyNumberFormat="1" applyFont="1" applyFill="1" applyBorder="1" applyAlignment="1" applyProtection="1">
      <alignment horizontal="center" vertical="center"/>
    </xf>
    <xf numFmtId="3" fontId="10" fillId="5" borderId="2" xfId="0" applyNumberFormat="1" applyFont="1" applyFill="1" applyBorder="1" applyAlignment="1" applyProtection="1">
      <alignment horizontal="center" vertical="center"/>
    </xf>
    <xf numFmtId="3" fontId="10" fillId="6" borderId="2" xfId="0" applyNumberFormat="1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/>
    </xf>
    <xf numFmtId="0" fontId="6" fillId="6" borderId="2" xfId="0" applyFont="1" applyFill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</xf>
    <xf numFmtId="0" fontId="6" fillId="6" borderId="1" xfId="0" applyFont="1" applyFill="1" applyBorder="1" applyAlignment="1" applyProtection="1">
      <alignment horizontal="center" vertical="center"/>
    </xf>
    <xf numFmtId="3" fontId="5" fillId="8" borderId="2" xfId="0" applyNumberFormat="1" applyFont="1" applyFill="1" applyBorder="1" applyAlignment="1" applyProtection="1">
      <alignment horizontal="center" vertical="center"/>
    </xf>
    <xf numFmtId="0" fontId="5" fillId="5" borderId="2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3" fontId="5" fillId="8" borderId="1" xfId="0" applyNumberFormat="1" applyFont="1" applyFill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2" xfId="0" applyFont="1" applyFill="1" applyBorder="1" applyAlignment="1" applyProtection="1">
      <alignment horizontal="center" vertical="center" wrapText="1"/>
    </xf>
    <xf numFmtId="0" fontId="5" fillId="8" borderId="6" xfId="0" applyFont="1" applyFill="1" applyBorder="1" applyAlignment="1" applyProtection="1">
      <alignment horizontal="center" vertical="center" wrapText="1"/>
    </xf>
    <xf numFmtId="0" fontId="5" fillId="5" borderId="6" xfId="0" applyFont="1" applyFill="1" applyBorder="1" applyAlignment="1" applyProtection="1">
      <alignment horizontal="center" vertical="center" wrapText="1"/>
    </xf>
    <xf numFmtId="0" fontId="5" fillId="6" borderId="6" xfId="0" applyFont="1" applyFill="1" applyBorder="1" applyAlignment="1" applyProtection="1">
      <alignment horizontal="center" vertical="center" wrapText="1"/>
    </xf>
    <xf numFmtId="0" fontId="5" fillId="8" borderId="1" xfId="0" applyFont="1" applyFill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0" fillId="5" borderId="10" xfId="0" applyFont="1" applyFill="1" applyBorder="1" applyAlignment="1" applyProtection="1">
      <alignment horizontal="center" vertical="center" wrapText="1"/>
    </xf>
    <xf numFmtId="0" fontId="10" fillId="6" borderId="10" xfId="0" applyFont="1" applyFill="1" applyBorder="1" applyAlignment="1" applyProtection="1">
      <alignment horizontal="center" vertical="center" wrapText="1"/>
    </xf>
    <xf numFmtId="0" fontId="10" fillId="5" borderId="9" xfId="0" applyFont="1" applyFill="1" applyBorder="1" applyAlignment="1" applyProtection="1">
      <alignment horizontal="center" vertical="center" wrapText="1"/>
    </xf>
    <xf numFmtId="0" fontId="10" fillId="6" borderId="9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36" fillId="6" borderId="8" xfId="0" applyFont="1" applyFill="1" applyBorder="1" applyAlignment="1" applyProtection="1">
      <alignment horizontal="center" vertical="center" wrapText="1"/>
    </xf>
    <xf numFmtId="0" fontId="37" fillId="5" borderId="8" xfId="0" applyFont="1" applyFill="1" applyBorder="1" applyAlignment="1" applyProtection="1">
      <alignment horizontal="center" vertical="center" wrapText="1"/>
    </xf>
    <xf numFmtId="0" fontId="37" fillId="5" borderId="10" xfId="0" applyFont="1" applyFill="1" applyBorder="1" applyAlignment="1" applyProtection="1">
      <alignment horizontal="center" vertical="center" wrapText="1"/>
    </xf>
    <xf numFmtId="0" fontId="36" fillId="6" borderId="10" xfId="0" applyFont="1" applyFill="1" applyBorder="1" applyAlignment="1" applyProtection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/>
    </xf>
    <xf numFmtId="0" fontId="6" fillId="6" borderId="10" xfId="0" applyFont="1" applyFill="1" applyBorder="1" applyAlignment="1" applyProtection="1">
      <alignment horizontal="center" vertical="center"/>
    </xf>
    <xf numFmtId="0" fontId="6" fillId="5" borderId="14" xfId="0" applyFont="1" applyFill="1" applyBorder="1" applyAlignment="1" applyProtection="1">
      <alignment horizontal="center" vertical="center"/>
    </xf>
    <xf numFmtId="1" fontId="10" fillId="4" borderId="2" xfId="0" applyNumberFormat="1" applyFont="1" applyFill="1" applyBorder="1" applyAlignment="1" applyProtection="1">
      <alignment horizontal="center" vertical="center"/>
    </xf>
    <xf numFmtId="0" fontId="10" fillId="5" borderId="4" xfId="0" applyFont="1" applyFill="1" applyBorder="1" applyAlignment="1" applyProtection="1">
      <alignment horizontal="center" vertical="center" wrapText="1"/>
    </xf>
    <xf numFmtId="1" fontId="10" fillId="5" borderId="4" xfId="0" applyNumberFormat="1" applyFont="1" applyFill="1" applyBorder="1" applyAlignment="1" applyProtection="1">
      <alignment horizontal="center" vertical="center" wrapText="1"/>
    </xf>
    <xf numFmtId="1" fontId="10" fillId="6" borderId="2" xfId="0" applyNumberFormat="1" applyFont="1" applyFill="1" applyBorder="1" applyAlignment="1" applyProtection="1">
      <alignment horizontal="center" vertical="center" wrapText="1"/>
    </xf>
    <xf numFmtId="0" fontId="10" fillId="5" borderId="2" xfId="0" applyFont="1" applyFill="1" applyBorder="1" applyAlignment="1" applyProtection="1">
      <alignment horizontal="center" vertical="center"/>
    </xf>
    <xf numFmtId="0" fontId="10" fillId="6" borderId="2" xfId="0" applyFont="1" applyFill="1" applyBorder="1" applyAlignment="1" applyProtection="1">
      <alignment horizontal="center" vertical="center"/>
    </xf>
    <xf numFmtId="1" fontId="10" fillId="0" borderId="25" xfId="0" applyNumberFormat="1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left" vertical="center" wrapText="1"/>
    </xf>
    <xf numFmtId="0" fontId="2" fillId="0" borderId="25" xfId="0" applyFont="1" applyBorder="1" applyAlignment="1" applyProtection="1">
      <alignment vertical="center" wrapText="1"/>
    </xf>
    <xf numFmtId="0" fontId="0" fillId="0" borderId="25" xfId="0" applyBorder="1" applyAlignment="1" applyProtection="1"/>
    <xf numFmtId="0" fontId="2" fillId="0" borderId="25" xfId="0" applyFont="1" applyBorder="1" applyAlignment="1" applyProtection="1">
      <alignment horizontal="center" vertical="center" wrapText="1"/>
    </xf>
    <xf numFmtId="0" fontId="0" fillId="5" borderId="25" xfId="0" applyFill="1" applyBorder="1" applyAlignment="1" applyProtection="1">
      <alignment horizontal="center"/>
    </xf>
    <xf numFmtId="3" fontId="2" fillId="6" borderId="25" xfId="0" applyNumberFormat="1" applyFont="1" applyFill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9" fontId="2" fillId="0" borderId="25" xfId="0" applyNumberFormat="1" applyFont="1" applyBorder="1" applyAlignment="1" applyProtection="1">
      <alignment horizontal="center" vertical="center" wrapText="1"/>
    </xf>
    <xf numFmtId="4" fontId="10" fillId="0" borderId="25" xfId="0" applyNumberFormat="1" applyFont="1" applyBorder="1" applyAlignment="1" applyProtection="1">
      <alignment horizontal="right" vertical="center"/>
    </xf>
    <xf numFmtId="168" fontId="52" fillId="2" borderId="25" xfId="1" applyNumberFormat="1" applyFont="1" applyFill="1" applyBorder="1" applyAlignment="1" applyProtection="1">
      <alignment vertical="center" wrapText="1"/>
    </xf>
    <xf numFmtId="3" fontId="10" fillId="0" borderId="25" xfId="0" applyNumberFormat="1" applyFont="1" applyBorder="1" applyAlignment="1" applyProtection="1">
      <alignment horizontal="center" vertical="center"/>
    </xf>
    <xf numFmtId="3" fontId="10" fillId="5" borderId="25" xfId="0" applyNumberFormat="1" applyFont="1" applyFill="1" applyBorder="1" applyAlignment="1" applyProtection="1">
      <alignment horizontal="center" vertical="center"/>
    </xf>
    <xf numFmtId="1" fontId="10" fillId="0" borderId="25" xfId="0" applyNumberFormat="1" applyFont="1" applyBorder="1" applyAlignment="1" applyProtection="1">
      <alignment horizontal="center" vertical="center" wrapText="1"/>
    </xf>
    <xf numFmtId="0" fontId="10" fillId="0" borderId="25" xfId="0" applyFont="1" applyBorder="1" applyAlignment="1" applyProtection="1">
      <alignment horizontal="left" vertical="center" wrapText="1"/>
    </xf>
    <xf numFmtId="0" fontId="10" fillId="0" borderId="25" xfId="0" applyFont="1" applyBorder="1" applyAlignment="1" applyProtection="1">
      <alignment wrapText="1"/>
    </xf>
    <xf numFmtId="0" fontId="10" fillId="0" borderId="25" xfId="0" applyFont="1" applyBorder="1" applyAlignment="1" applyProtection="1">
      <alignment horizontal="center" vertical="center" wrapText="1"/>
    </xf>
    <xf numFmtId="3" fontId="10" fillId="6" borderId="25" xfId="0" applyNumberFormat="1" applyFont="1" applyFill="1" applyBorder="1" applyAlignment="1" applyProtection="1">
      <alignment horizontal="center" vertical="center"/>
    </xf>
    <xf numFmtId="0" fontId="14" fillId="0" borderId="25" xfId="0" applyFont="1" applyBorder="1" applyAlignment="1" applyProtection="1">
      <alignment horizontal="center" vertical="center"/>
    </xf>
    <xf numFmtId="167" fontId="14" fillId="0" borderId="25" xfId="1" applyNumberFormat="1" applyFont="1" applyBorder="1" applyAlignment="1" applyProtection="1">
      <alignment vertical="center" wrapText="1"/>
    </xf>
    <xf numFmtId="9" fontId="10" fillId="0" borderId="25" xfId="0" applyNumberFormat="1" applyFont="1" applyBorder="1" applyAlignment="1" applyProtection="1">
      <alignment horizontal="center" vertical="center"/>
    </xf>
    <xf numFmtId="0" fontId="15" fillId="0" borderId="25" xfId="0" applyFont="1" applyBorder="1" applyAlignment="1" applyProtection="1">
      <alignment vertical="center" wrapText="1"/>
    </xf>
    <xf numFmtId="1" fontId="10" fillId="5" borderId="25" xfId="0" applyNumberFormat="1" applyFont="1" applyFill="1" applyBorder="1" applyAlignment="1" applyProtection="1">
      <alignment horizontal="center" vertical="center"/>
    </xf>
    <xf numFmtId="1" fontId="10" fillId="6" borderId="25" xfId="0" applyNumberFormat="1" applyFont="1" applyFill="1" applyBorder="1" applyAlignment="1" applyProtection="1">
      <alignment horizontal="center" vertical="center"/>
    </xf>
    <xf numFmtId="2" fontId="5" fillId="0" borderId="2" xfId="0" applyNumberFormat="1" applyFont="1" applyBorder="1" applyAlignment="1" applyProtection="1">
      <alignment horizontal="right" vertical="center"/>
    </xf>
    <xf numFmtId="2" fontId="5" fillId="0" borderId="1" xfId="0" applyNumberFormat="1" applyFont="1" applyBorder="1" applyAlignment="1" applyProtection="1">
      <alignment horizontal="right" vertical="center"/>
    </xf>
    <xf numFmtId="49" fontId="6" fillId="0" borderId="25" xfId="0" applyNumberFormat="1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left" vertical="center" wrapText="1"/>
    </xf>
    <xf numFmtId="1" fontId="6" fillId="2" borderId="25" xfId="0" applyNumberFormat="1" applyFont="1" applyFill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6" fillId="4" borderId="25" xfId="0" applyFont="1" applyFill="1" applyBorder="1" applyAlignment="1" applyProtection="1">
      <alignment horizontal="center" vertical="center" wrapText="1"/>
    </xf>
    <xf numFmtId="0" fontId="6" fillId="5" borderId="25" xfId="0" applyFont="1" applyFill="1" applyBorder="1" applyAlignment="1" applyProtection="1">
      <alignment horizontal="center" vertical="center" wrapText="1"/>
    </xf>
    <xf numFmtId="0" fontId="6" fillId="6" borderId="25" xfId="0" applyFont="1" applyFill="1" applyBorder="1" applyAlignment="1" applyProtection="1">
      <alignment horizontal="center" vertical="center" wrapText="1"/>
    </xf>
    <xf numFmtId="9" fontId="6" fillId="2" borderId="25" xfId="0" applyNumberFormat="1" applyFont="1" applyFill="1" applyBorder="1" applyAlignment="1" applyProtection="1">
      <alignment horizontal="center" vertical="center"/>
    </xf>
    <xf numFmtId="4" fontId="7" fillId="2" borderId="25" xfId="0" applyNumberFormat="1" applyFont="1" applyFill="1" applyBorder="1" applyAlignment="1" applyProtection="1">
      <alignment horizontal="right" vertical="center"/>
    </xf>
    <xf numFmtId="4" fontId="7" fillId="0" borderId="25" xfId="0" applyNumberFormat="1" applyFont="1" applyBorder="1" applyAlignment="1" applyProtection="1">
      <alignment horizontal="right" vertical="center"/>
    </xf>
    <xf numFmtId="0" fontId="6" fillId="0" borderId="25" xfId="0" applyFont="1" applyBorder="1" applyAlignment="1" applyProtection="1">
      <alignment vertical="center" wrapText="1"/>
    </xf>
    <xf numFmtId="0" fontId="25" fillId="0" borderId="25" xfId="0" applyFont="1" applyBorder="1" applyAlignment="1" applyProtection="1">
      <alignment horizontal="left" vertical="center" wrapText="1"/>
    </xf>
    <xf numFmtId="0" fontId="25" fillId="0" borderId="2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/>
    <xf numFmtId="4" fontId="6" fillId="0" borderId="25" xfId="0" applyNumberFormat="1" applyFont="1" applyBorder="1" applyAlignment="1" applyProtection="1">
      <alignment horizontal="right" vertical="center"/>
    </xf>
    <xf numFmtId="4" fontId="6" fillId="0" borderId="25" xfId="0" applyNumberFormat="1" applyFont="1" applyBorder="1" applyAlignment="1" applyProtection="1">
      <alignment horizontal="right" vertical="center" wrapText="1"/>
    </xf>
    <xf numFmtId="0" fontId="53" fillId="0" borderId="2" xfId="0" applyFont="1" applyBorder="1" applyAlignment="1" applyProtection="1"/>
    <xf numFmtId="0" fontId="54" fillId="2" borderId="8" xfId="0" applyFont="1" applyFill="1" applyBorder="1" applyAlignment="1" applyProtection="1">
      <alignment horizontal="center" vertical="center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53" fillId="2" borderId="0" xfId="0" applyFont="1" applyFill="1" applyAlignment="1" applyProtection="1"/>
    <xf numFmtId="0" fontId="53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/>
    </xf>
    <xf numFmtId="0" fontId="43" fillId="0" borderId="0" xfId="0" applyFont="1" applyAlignment="1" applyProtection="1">
      <alignment horizontal="left" vertical="center"/>
    </xf>
    <xf numFmtId="0" fontId="6" fillId="2" borderId="25" xfId="0" applyFont="1" applyFill="1" applyBorder="1" applyAlignment="1" applyProtection="1">
      <alignment horizontal="left" vertical="center" wrapText="1"/>
    </xf>
    <xf numFmtId="4" fontId="6" fillId="0" borderId="25" xfId="0" applyNumberFormat="1" applyFont="1" applyBorder="1" applyAlignment="1" applyProtection="1">
      <alignment horizontal="center" vertical="center"/>
    </xf>
    <xf numFmtId="49" fontId="6" fillId="0" borderId="25" xfId="0" applyNumberFormat="1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/>
    </xf>
    <xf numFmtId="49" fontId="10" fillId="0" borderId="25" xfId="0" applyNumberFormat="1" applyFont="1" applyBorder="1" applyAlignment="1" applyProtection="1">
      <alignment vertical="center"/>
    </xf>
    <xf numFmtId="0" fontId="10" fillId="0" borderId="25" xfId="0" applyFont="1" applyBorder="1" applyAlignment="1" applyProtection="1">
      <alignment horizontal="center" vertical="center"/>
    </xf>
    <xf numFmtId="0" fontId="10" fillId="5" borderId="25" xfId="0" applyFont="1" applyFill="1" applyBorder="1" applyAlignment="1" applyProtection="1">
      <alignment horizontal="center" vertical="center"/>
    </xf>
    <xf numFmtId="0" fontId="10" fillId="6" borderId="25" xfId="0" applyFont="1" applyFill="1" applyBorder="1" applyAlignment="1" applyProtection="1">
      <alignment horizontal="center" vertical="center" wrapText="1"/>
    </xf>
    <xf numFmtId="0" fontId="14" fillId="0" borderId="25" xfId="0" applyFont="1" applyBorder="1" applyAlignment="1" applyProtection="1">
      <alignment horizontal="center" vertical="center" wrapText="1"/>
    </xf>
    <xf numFmtId="165" fontId="14" fillId="2" borderId="25" xfId="1" applyNumberFormat="1" applyFont="1" applyFill="1" applyBorder="1" applyAlignment="1" applyProtection="1">
      <alignment horizontal="center" vertical="center" wrapText="1"/>
    </xf>
    <xf numFmtId="9" fontId="10" fillId="0" borderId="25" xfId="0" applyNumberFormat="1" applyFont="1" applyBorder="1" applyAlignment="1" applyProtection="1">
      <alignment horizontal="center" vertical="center" wrapText="1"/>
    </xf>
    <xf numFmtId="49" fontId="6" fillId="0" borderId="25" xfId="0" applyNumberFormat="1" applyFont="1" applyBorder="1" applyAlignment="1" applyProtection="1">
      <alignment horizontal="left" vertical="center" wrapText="1"/>
    </xf>
    <xf numFmtId="0" fontId="55" fillId="0" borderId="0" xfId="0" applyFont="1"/>
    <xf numFmtId="0" fontId="56" fillId="0" borderId="0" xfId="0" applyFont="1" applyAlignment="1" applyProtection="1"/>
    <xf numFmtId="0" fontId="57" fillId="2" borderId="0" xfId="0" applyFont="1" applyFill="1" applyAlignment="1" applyProtection="1"/>
    <xf numFmtId="2" fontId="56" fillId="0" borderId="0" xfId="0" applyNumberFormat="1" applyFont="1" applyAlignment="1" applyProtection="1">
      <alignment horizontal="right"/>
    </xf>
    <xf numFmtId="9" fontId="58" fillId="0" borderId="0" xfId="0" applyNumberFormat="1" applyFont="1" applyAlignment="1" applyProtection="1"/>
    <xf numFmtId="4" fontId="56" fillId="0" borderId="0" xfId="0" applyNumberFormat="1" applyFont="1" applyAlignment="1" applyProtection="1">
      <alignment horizontal="right"/>
    </xf>
    <xf numFmtId="0" fontId="56" fillId="0" borderId="0" xfId="0" applyFont="1" applyAlignment="1" applyProtection="1">
      <alignment wrapText="1"/>
    </xf>
    <xf numFmtId="0" fontId="60" fillId="0" borderId="0" xfId="0" applyFont="1"/>
    <xf numFmtId="2" fontId="52" fillId="2" borderId="2" xfId="1" applyNumberFormat="1" applyFont="1" applyFill="1" applyBorder="1" applyAlignment="1" applyProtection="1">
      <alignment horizontal="center" vertical="center" wrapText="1"/>
    </xf>
    <xf numFmtId="2" fontId="61" fillId="0" borderId="2" xfId="0" applyNumberFormat="1" applyFont="1" applyBorder="1" applyAlignment="1" applyProtection="1">
      <alignment horizontal="center"/>
    </xf>
    <xf numFmtId="0" fontId="10" fillId="0" borderId="2" xfId="0" applyFont="1" applyFill="1" applyBorder="1" applyAlignment="1" applyProtection="1">
      <alignment wrapText="1"/>
    </xf>
    <xf numFmtId="0" fontId="2" fillId="0" borderId="0" xfId="0" applyFont="1" applyBorder="1" applyAlignment="1" applyProtection="1"/>
    <xf numFmtId="0" fontId="0" fillId="0" borderId="0" xfId="0" applyBorder="1"/>
    <xf numFmtId="4" fontId="10" fillId="0" borderId="25" xfId="0" applyNumberFormat="1" applyFont="1" applyBorder="1" applyAlignment="1" applyProtection="1">
      <alignment vertical="center"/>
    </xf>
    <xf numFmtId="2" fontId="15" fillId="0" borderId="25" xfId="0" applyNumberFormat="1" applyFont="1" applyBorder="1" applyAlignment="1" applyProtection="1"/>
    <xf numFmtId="4" fontId="10" fillId="0" borderId="25" xfId="0" applyNumberFormat="1" applyFont="1" applyBorder="1" applyAlignment="1" applyProtection="1">
      <alignment horizontal="right" vertical="center" wrapText="1"/>
    </xf>
    <xf numFmtId="0" fontId="62" fillId="0" borderId="2" xfId="0" applyFont="1" applyBorder="1" applyAlignment="1" applyProtection="1">
      <alignment vertical="center" wrapText="1"/>
    </xf>
    <xf numFmtId="0" fontId="61" fillId="0" borderId="2" xfId="0" applyFont="1" applyBorder="1" applyAlignment="1" applyProtection="1">
      <alignment wrapText="1"/>
    </xf>
    <xf numFmtId="4" fontId="14" fillId="0" borderId="25" xfId="0" applyNumberFormat="1" applyFont="1" applyBorder="1" applyAlignment="1" applyProtection="1">
      <alignment vertical="center"/>
    </xf>
    <xf numFmtId="4" fontId="10" fillId="2" borderId="25" xfId="1" applyNumberFormat="1" applyFont="1" applyFill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12" fillId="2" borderId="2" xfId="0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left" wrapText="1"/>
    </xf>
    <xf numFmtId="0" fontId="59" fillId="0" borderId="15" xfId="0" applyFont="1" applyBorder="1" applyAlignment="1" applyProtection="1">
      <alignment horizontal="left" vertical="center" wrapText="1"/>
    </xf>
    <xf numFmtId="0" fontId="6" fillId="0" borderId="14" xfId="0" applyFont="1" applyBorder="1" applyAlignment="1" applyProtection="1">
      <alignment horizontal="center" vertical="center"/>
    </xf>
    <xf numFmtId="0" fontId="59" fillId="0" borderId="15" xfId="0" applyFont="1" applyFill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 wrapText="1"/>
    </xf>
    <xf numFmtId="0" fontId="0" fillId="0" borderId="0" xfId="0" applyFont="1" applyBorder="1" applyAlignment="1">
      <alignment horizontal="right" wrapText="1"/>
    </xf>
    <xf numFmtId="0" fontId="50" fillId="0" borderId="17" xfId="0" applyFont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</cellXfs>
  <cellStyles count="5">
    <cellStyle name="Excel Built-in Explanatory Text" xfId="2" xr:uid="{00000000-0005-0000-0000-000000000000}"/>
    <cellStyle name="Normalny" xfId="0" builtinId="0"/>
    <cellStyle name="Normalny 2" xfId="3" xr:uid="{00000000-0005-0000-0000-000002000000}"/>
    <cellStyle name="Normalny 3" xfId="4" xr:uid="{00000000-0005-0000-0000-000003000000}"/>
    <cellStyle name="Walutowy" xfId="1" builtinId="4"/>
  </cellStyles>
  <dxfs count="50"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color rgb="FF000000"/>
        <name val="Calibri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5"/>
  <sheetViews>
    <sheetView topLeftCell="A15" zoomScaleNormal="100" workbookViewId="0">
      <selection activeCell="A5" sqref="A5"/>
    </sheetView>
  </sheetViews>
  <sheetFormatPr defaultRowHeight="15"/>
  <cols>
    <col min="1" max="1" width="6.5703125" customWidth="1"/>
    <col min="2" max="2" width="17.28515625" customWidth="1"/>
    <col min="3" max="3" width="10" customWidth="1"/>
    <col min="14" max="14" width="10.7109375" customWidth="1"/>
  </cols>
  <sheetData>
    <row r="1" spans="1:21">
      <c r="A1" s="1" t="s">
        <v>0</v>
      </c>
      <c r="B1" s="2"/>
      <c r="C1" s="2"/>
      <c r="D1" s="3"/>
      <c r="E1" s="4"/>
      <c r="F1" s="5"/>
      <c r="G1" s="6"/>
      <c r="H1" s="7"/>
      <c r="I1" s="6" t="s">
        <v>1</v>
      </c>
      <c r="J1" s="6"/>
      <c r="K1" s="2"/>
      <c r="L1" s="6"/>
      <c r="M1" s="6"/>
      <c r="N1" s="3"/>
      <c r="O1" s="3"/>
      <c r="P1" s="3"/>
      <c r="Q1" s="3"/>
      <c r="R1" s="3"/>
      <c r="S1" s="3"/>
      <c r="T1" s="3"/>
      <c r="U1" s="3"/>
    </row>
    <row r="2" spans="1:21">
      <c r="A2" s="3" t="s">
        <v>2</v>
      </c>
      <c r="B2" s="2"/>
      <c r="C2" s="2"/>
      <c r="D2" s="3"/>
      <c r="E2" s="4"/>
      <c r="F2" s="5"/>
      <c r="G2" s="6"/>
      <c r="H2" s="6"/>
      <c r="I2" s="6"/>
      <c r="J2" s="6"/>
      <c r="K2" s="2"/>
      <c r="L2" s="6"/>
      <c r="M2" s="6"/>
      <c r="N2" s="3"/>
      <c r="O2" s="3"/>
      <c r="P2" s="3"/>
      <c r="Q2" s="3"/>
      <c r="R2" s="3"/>
      <c r="S2" s="3"/>
      <c r="T2" s="3"/>
      <c r="U2" s="3"/>
    </row>
    <row r="3" spans="1:21">
      <c r="A3" s="3"/>
      <c r="B3" s="2"/>
      <c r="C3" s="2"/>
      <c r="D3" s="3"/>
      <c r="E3" s="4"/>
      <c r="F3" s="5"/>
      <c r="G3" s="6"/>
      <c r="H3" s="6"/>
      <c r="I3" s="6"/>
      <c r="J3" s="6"/>
      <c r="K3" s="2"/>
      <c r="L3" s="6"/>
      <c r="M3" s="6"/>
      <c r="N3" s="3"/>
      <c r="O3" s="3"/>
      <c r="P3" s="3"/>
      <c r="Q3" s="3"/>
      <c r="R3" s="3"/>
      <c r="S3" s="3"/>
      <c r="T3" s="3"/>
      <c r="U3" s="3"/>
    </row>
    <row r="4" spans="1:21">
      <c r="A4" s="8" t="s">
        <v>3</v>
      </c>
      <c r="B4" s="2"/>
      <c r="C4" s="9"/>
      <c r="D4" s="10"/>
      <c r="E4" s="4"/>
      <c r="F4" s="11" t="s">
        <v>4</v>
      </c>
      <c r="G4" s="6"/>
      <c r="H4" s="6"/>
      <c r="I4" s="6"/>
      <c r="J4" s="6"/>
      <c r="K4" s="2"/>
      <c r="L4" s="6"/>
      <c r="M4" s="6"/>
      <c r="N4" s="3"/>
      <c r="O4" s="3"/>
      <c r="P4" s="3"/>
      <c r="Q4" s="3"/>
      <c r="R4" s="3"/>
      <c r="S4" s="3"/>
      <c r="T4" s="3"/>
      <c r="U4" s="3"/>
    </row>
    <row r="5" spans="1:21" ht="36">
      <c r="A5" s="12"/>
      <c r="B5" s="13"/>
      <c r="C5" s="12"/>
      <c r="D5" s="2"/>
      <c r="E5" s="2"/>
      <c r="F5" s="14" t="s">
        <v>5</v>
      </c>
      <c r="G5" s="14" t="s">
        <v>6</v>
      </c>
      <c r="H5" s="14" t="s">
        <v>7</v>
      </c>
      <c r="I5" s="14" t="s">
        <v>8</v>
      </c>
      <c r="J5" s="2"/>
      <c r="K5" s="2"/>
      <c r="L5" s="15"/>
      <c r="M5" s="2"/>
      <c r="N5" s="2"/>
      <c r="O5" s="3"/>
      <c r="P5" s="3"/>
      <c r="Q5" s="3"/>
      <c r="R5" s="3"/>
      <c r="S5" s="3"/>
      <c r="T5" s="3"/>
      <c r="U5" s="3"/>
    </row>
    <row r="6" spans="1:21" ht="84">
      <c r="A6" s="14" t="s">
        <v>9</v>
      </c>
      <c r="B6" s="14" t="s">
        <v>10</v>
      </c>
      <c r="C6" s="16" t="s">
        <v>11</v>
      </c>
      <c r="D6" s="16" t="s">
        <v>12</v>
      </c>
      <c r="E6" s="14" t="s">
        <v>13</v>
      </c>
      <c r="F6" s="17" t="s">
        <v>14</v>
      </c>
      <c r="G6" s="17" t="s">
        <v>15</v>
      </c>
      <c r="H6" s="17" t="s">
        <v>14</v>
      </c>
      <c r="I6" s="17" t="s">
        <v>16</v>
      </c>
      <c r="J6" s="17" t="s">
        <v>17</v>
      </c>
      <c r="K6" s="18" t="s">
        <v>18</v>
      </c>
      <c r="L6" s="17" t="s">
        <v>19</v>
      </c>
      <c r="M6" s="17" t="s">
        <v>20</v>
      </c>
      <c r="N6" s="17" t="s">
        <v>21</v>
      </c>
      <c r="O6" s="3"/>
      <c r="P6" s="684" t="s">
        <v>22</v>
      </c>
      <c r="Q6" s="685"/>
      <c r="R6" s="684" t="s">
        <v>23</v>
      </c>
      <c r="S6" s="685"/>
      <c r="T6" s="684" t="s">
        <v>24</v>
      </c>
      <c r="U6" s="685"/>
    </row>
    <row r="7" spans="1:21" ht="24">
      <c r="A7" s="19" t="s">
        <v>25</v>
      </c>
      <c r="B7" s="19" t="s">
        <v>26</v>
      </c>
      <c r="C7" s="19"/>
      <c r="D7" s="20"/>
      <c r="E7" s="17" t="s">
        <v>27</v>
      </c>
      <c r="F7" s="515">
        <v>10</v>
      </c>
      <c r="G7" s="516">
        <v>0</v>
      </c>
      <c r="H7" s="517">
        <v>0</v>
      </c>
      <c r="I7" s="21">
        <f t="shared" ref="I7:I30" si="0">SUM(F7:H7)</f>
        <v>10</v>
      </c>
      <c r="J7" s="20"/>
      <c r="K7" s="509"/>
      <c r="L7" s="34">
        <v>0.08</v>
      </c>
      <c r="M7" s="23">
        <f t="shared" ref="M7:M30" si="1">ROUND((I7*K7),2)</f>
        <v>0</v>
      </c>
      <c r="N7" s="24">
        <f t="shared" ref="N7:N30" si="2">ROUND((M7+M7*L7),2)</f>
        <v>0</v>
      </c>
      <c r="O7" s="25"/>
      <c r="P7" s="26">
        <f t="shared" ref="P7:P30" si="3">ROUND((F7*K7),2)</f>
        <v>0</v>
      </c>
      <c r="Q7" s="26">
        <f t="shared" ref="Q7:Q30" si="4">ROUND((P7+(P7*8%)),2)</f>
        <v>0</v>
      </c>
      <c r="R7" s="26">
        <f t="shared" ref="R7:R30" si="5">ROUND((G7*K7),2)</f>
        <v>0</v>
      </c>
      <c r="S7" s="27">
        <f t="shared" ref="S7:S30" si="6">ROUND((R7+R7*L7),2)</f>
        <v>0</v>
      </c>
      <c r="T7" s="28">
        <f t="shared" ref="T7:T30" si="7">ROUND((H7*K7),2)</f>
        <v>0</v>
      </c>
      <c r="U7" s="28">
        <f t="shared" ref="U7:U30" si="8">ROUND((T7+T7*L7),2)</f>
        <v>0</v>
      </c>
    </row>
    <row r="8" spans="1:21" ht="24">
      <c r="A8" s="19" t="s">
        <v>28</v>
      </c>
      <c r="B8" s="29" t="s">
        <v>29</v>
      </c>
      <c r="C8" s="30"/>
      <c r="D8" s="30"/>
      <c r="E8" s="31" t="s">
        <v>30</v>
      </c>
      <c r="F8" s="515">
        <v>1</v>
      </c>
      <c r="G8" s="516">
        <v>1</v>
      </c>
      <c r="H8" s="518">
        <v>1</v>
      </c>
      <c r="I8" s="21">
        <f t="shared" si="0"/>
        <v>3</v>
      </c>
      <c r="J8" s="32"/>
      <c r="K8" s="33"/>
      <c r="L8" s="34">
        <v>0.08</v>
      </c>
      <c r="M8" s="23">
        <f t="shared" si="1"/>
        <v>0</v>
      </c>
      <c r="N8" s="24">
        <f t="shared" si="2"/>
        <v>0</v>
      </c>
      <c r="O8" s="3"/>
      <c r="P8" s="26">
        <f t="shared" si="3"/>
        <v>0</v>
      </c>
      <c r="Q8" s="26">
        <f t="shared" si="4"/>
        <v>0</v>
      </c>
      <c r="R8" s="26">
        <f t="shared" si="5"/>
        <v>0</v>
      </c>
      <c r="S8" s="27">
        <f t="shared" si="6"/>
        <v>0</v>
      </c>
      <c r="T8" s="28">
        <f t="shared" si="7"/>
        <v>0</v>
      </c>
      <c r="U8" s="28">
        <f t="shared" si="8"/>
        <v>0</v>
      </c>
    </row>
    <row r="9" spans="1:21" ht="36">
      <c r="A9" s="19" t="s">
        <v>31</v>
      </c>
      <c r="B9" s="35" t="s">
        <v>32</v>
      </c>
      <c r="C9" s="36"/>
      <c r="D9" s="36"/>
      <c r="E9" s="37" t="s">
        <v>33</v>
      </c>
      <c r="F9" s="515">
        <v>25</v>
      </c>
      <c r="G9" s="516">
        <v>0</v>
      </c>
      <c r="H9" s="518">
        <v>0</v>
      </c>
      <c r="I9" s="21">
        <f t="shared" si="0"/>
        <v>25</v>
      </c>
      <c r="J9" s="32"/>
      <c r="K9" s="33"/>
      <c r="L9" s="34">
        <v>0.08</v>
      </c>
      <c r="M9" s="23">
        <f t="shared" si="1"/>
        <v>0</v>
      </c>
      <c r="N9" s="24">
        <f t="shared" si="2"/>
        <v>0</v>
      </c>
      <c r="O9" s="3"/>
      <c r="P9" s="26">
        <f t="shared" si="3"/>
        <v>0</v>
      </c>
      <c r="Q9" s="26">
        <f t="shared" si="4"/>
        <v>0</v>
      </c>
      <c r="R9" s="26">
        <f t="shared" si="5"/>
        <v>0</v>
      </c>
      <c r="S9" s="27">
        <f t="shared" si="6"/>
        <v>0</v>
      </c>
      <c r="T9" s="28">
        <f t="shared" si="7"/>
        <v>0</v>
      </c>
      <c r="U9" s="28">
        <f t="shared" si="8"/>
        <v>0</v>
      </c>
    </row>
    <row r="10" spans="1:21" ht="36">
      <c r="A10" s="19" t="s">
        <v>34</v>
      </c>
      <c r="B10" s="38" t="s">
        <v>35</v>
      </c>
      <c r="C10" s="36"/>
      <c r="D10" s="36"/>
      <c r="E10" s="37" t="s">
        <v>36</v>
      </c>
      <c r="F10" s="515">
        <v>25</v>
      </c>
      <c r="G10" s="516">
        <v>2</v>
      </c>
      <c r="H10" s="518">
        <v>25</v>
      </c>
      <c r="I10" s="21">
        <f t="shared" si="0"/>
        <v>52</v>
      </c>
      <c r="J10" s="32"/>
      <c r="K10" s="33"/>
      <c r="L10" s="34">
        <v>0.08</v>
      </c>
      <c r="M10" s="23">
        <f t="shared" si="1"/>
        <v>0</v>
      </c>
      <c r="N10" s="24">
        <f t="shared" si="2"/>
        <v>0</v>
      </c>
      <c r="O10" s="3"/>
      <c r="P10" s="26">
        <f t="shared" si="3"/>
        <v>0</v>
      </c>
      <c r="Q10" s="26">
        <f t="shared" si="4"/>
        <v>0</v>
      </c>
      <c r="R10" s="26">
        <f t="shared" si="5"/>
        <v>0</v>
      </c>
      <c r="S10" s="27">
        <f t="shared" si="6"/>
        <v>0</v>
      </c>
      <c r="T10" s="28">
        <f t="shared" si="7"/>
        <v>0</v>
      </c>
      <c r="U10" s="28">
        <f t="shared" si="8"/>
        <v>0</v>
      </c>
    </row>
    <row r="11" spans="1:21" ht="24">
      <c r="A11" s="19" t="s">
        <v>37</v>
      </c>
      <c r="B11" s="38" t="s">
        <v>38</v>
      </c>
      <c r="C11" s="36"/>
      <c r="D11" s="36"/>
      <c r="E11" s="37" t="s">
        <v>39</v>
      </c>
      <c r="F11" s="515">
        <v>10</v>
      </c>
      <c r="G11" s="516">
        <v>5</v>
      </c>
      <c r="H11" s="518">
        <v>2</v>
      </c>
      <c r="I11" s="21">
        <f t="shared" si="0"/>
        <v>17</v>
      </c>
      <c r="J11" s="32"/>
      <c r="K11" s="33"/>
      <c r="L11" s="34">
        <v>0.08</v>
      </c>
      <c r="M11" s="23">
        <f t="shared" si="1"/>
        <v>0</v>
      </c>
      <c r="N11" s="24">
        <f t="shared" si="2"/>
        <v>0</v>
      </c>
      <c r="O11" s="3"/>
      <c r="P11" s="26">
        <f t="shared" si="3"/>
        <v>0</v>
      </c>
      <c r="Q11" s="26">
        <f t="shared" si="4"/>
        <v>0</v>
      </c>
      <c r="R11" s="26">
        <f t="shared" si="5"/>
        <v>0</v>
      </c>
      <c r="S11" s="27">
        <f t="shared" si="6"/>
        <v>0</v>
      </c>
      <c r="T11" s="28">
        <f t="shared" si="7"/>
        <v>0</v>
      </c>
      <c r="U11" s="28">
        <f t="shared" si="8"/>
        <v>0</v>
      </c>
    </row>
    <row r="12" spans="1:21" ht="48">
      <c r="A12" s="19" t="s">
        <v>40</v>
      </c>
      <c r="B12" s="35" t="s">
        <v>41</v>
      </c>
      <c r="C12" s="36"/>
      <c r="D12" s="36"/>
      <c r="E12" s="37" t="s">
        <v>42</v>
      </c>
      <c r="F12" s="515">
        <v>20</v>
      </c>
      <c r="G12" s="516">
        <v>1</v>
      </c>
      <c r="H12" s="518">
        <v>3</v>
      </c>
      <c r="I12" s="21">
        <f t="shared" si="0"/>
        <v>24</v>
      </c>
      <c r="J12" s="32"/>
      <c r="K12" s="33"/>
      <c r="L12" s="34">
        <v>0.08</v>
      </c>
      <c r="M12" s="23">
        <f t="shared" si="1"/>
        <v>0</v>
      </c>
      <c r="N12" s="24">
        <f t="shared" si="2"/>
        <v>0</v>
      </c>
      <c r="O12" s="3"/>
      <c r="P12" s="26">
        <f t="shared" si="3"/>
        <v>0</v>
      </c>
      <c r="Q12" s="26">
        <f t="shared" si="4"/>
        <v>0</v>
      </c>
      <c r="R12" s="26">
        <f t="shared" si="5"/>
        <v>0</v>
      </c>
      <c r="S12" s="27">
        <f t="shared" si="6"/>
        <v>0</v>
      </c>
      <c r="T12" s="28">
        <f t="shared" si="7"/>
        <v>0</v>
      </c>
      <c r="U12" s="28">
        <f t="shared" si="8"/>
        <v>0</v>
      </c>
    </row>
    <row r="13" spans="1:21">
      <c r="A13" s="19" t="s">
        <v>43</v>
      </c>
      <c r="B13" s="39" t="s">
        <v>44</v>
      </c>
      <c r="C13" s="36"/>
      <c r="D13" s="36"/>
      <c r="E13" s="37" t="s">
        <v>45</v>
      </c>
      <c r="F13" s="519">
        <v>0</v>
      </c>
      <c r="G13" s="520">
        <v>0</v>
      </c>
      <c r="H13" s="521">
        <v>3</v>
      </c>
      <c r="I13" s="21">
        <f t="shared" si="0"/>
        <v>3</v>
      </c>
      <c r="J13" s="32"/>
      <c r="K13" s="33"/>
      <c r="L13" s="40">
        <v>0.08</v>
      </c>
      <c r="M13" s="41">
        <f t="shared" si="1"/>
        <v>0</v>
      </c>
      <c r="N13" s="24">
        <f t="shared" si="2"/>
        <v>0</v>
      </c>
      <c r="O13" s="3"/>
      <c r="P13" s="26">
        <f t="shared" si="3"/>
        <v>0</v>
      </c>
      <c r="Q13" s="26">
        <f t="shared" si="4"/>
        <v>0</v>
      </c>
      <c r="R13" s="26">
        <f t="shared" si="5"/>
        <v>0</v>
      </c>
      <c r="S13" s="27">
        <f t="shared" si="6"/>
        <v>0</v>
      </c>
      <c r="T13" s="28">
        <f t="shared" si="7"/>
        <v>0</v>
      </c>
      <c r="U13" s="28">
        <f t="shared" si="8"/>
        <v>0</v>
      </c>
    </row>
    <row r="14" spans="1:21" ht="36">
      <c r="A14" s="19" t="s">
        <v>46</v>
      </c>
      <c r="B14" s="35" t="s">
        <v>47</v>
      </c>
      <c r="C14" s="36"/>
      <c r="D14" s="36"/>
      <c r="E14" s="37" t="s">
        <v>48</v>
      </c>
      <c r="F14" s="515">
        <v>25</v>
      </c>
      <c r="G14" s="516">
        <v>15</v>
      </c>
      <c r="H14" s="518">
        <v>10</v>
      </c>
      <c r="I14" s="21">
        <f t="shared" si="0"/>
        <v>50</v>
      </c>
      <c r="J14" s="32"/>
      <c r="K14" s="33"/>
      <c r="L14" s="34">
        <v>0.08</v>
      </c>
      <c r="M14" s="23">
        <f t="shared" si="1"/>
        <v>0</v>
      </c>
      <c r="N14" s="24">
        <f t="shared" si="2"/>
        <v>0</v>
      </c>
      <c r="O14" s="3"/>
      <c r="P14" s="26">
        <f t="shared" si="3"/>
        <v>0</v>
      </c>
      <c r="Q14" s="26">
        <f t="shared" si="4"/>
        <v>0</v>
      </c>
      <c r="R14" s="26">
        <f t="shared" si="5"/>
        <v>0</v>
      </c>
      <c r="S14" s="27">
        <f t="shared" si="6"/>
        <v>0</v>
      </c>
      <c r="T14" s="28">
        <f t="shared" si="7"/>
        <v>0</v>
      </c>
      <c r="U14" s="28">
        <f t="shared" si="8"/>
        <v>0</v>
      </c>
    </row>
    <row r="15" spans="1:21" ht="36">
      <c r="A15" s="19" t="s">
        <v>49</v>
      </c>
      <c r="B15" s="35" t="s">
        <v>50</v>
      </c>
      <c r="C15" s="36"/>
      <c r="D15" s="36"/>
      <c r="E15" s="37" t="s">
        <v>51</v>
      </c>
      <c r="F15" s="515">
        <v>80</v>
      </c>
      <c r="G15" s="516">
        <v>400</v>
      </c>
      <c r="H15" s="518">
        <v>30</v>
      </c>
      <c r="I15" s="21">
        <f t="shared" si="0"/>
        <v>510</v>
      </c>
      <c r="J15" s="32"/>
      <c r="K15" s="33"/>
      <c r="L15" s="34">
        <v>0.08</v>
      </c>
      <c r="M15" s="23">
        <f t="shared" si="1"/>
        <v>0</v>
      </c>
      <c r="N15" s="24">
        <f t="shared" si="2"/>
        <v>0</v>
      </c>
      <c r="O15" s="42"/>
      <c r="P15" s="26">
        <f t="shared" si="3"/>
        <v>0</v>
      </c>
      <c r="Q15" s="26">
        <f t="shared" si="4"/>
        <v>0</v>
      </c>
      <c r="R15" s="26">
        <f t="shared" si="5"/>
        <v>0</v>
      </c>
      <c r="S15" s="27">
        <f t="shared" si="6"/>
        <v>0</v>
      </c>
      <c r="T15" s="28">
        <f t="shared" si="7"/>
        <v>0</v>
      </c>
      <c r="U15" s="28">
        <f t="shared" si="8"/>
        <v>0</v>
      </c>
    </row>
    <row r="16" spans="1:21" ht="36">
      <c r="A16" s="19" t="s">
        <v>52</v>
      </c>
      <c r="B16" s="35" t="s">
        <v>53</v>
      </c>
      <c r="C16" s="36"/>
      <c r="D16" s="36"/>
      <c r="E16" s="37" t="s">
        <v>54</v>
      </c>
      <c r="F16" s="519">
        <v>200</v>
      </c>
      <c r="G16" s="520">
        <v>40</v>
      </c>
      <c r="H16" s="521">
        <v>80</v>
      </c>
      <c r="I16" s="21">
        <f t="shared" si="0"/>
        <v>320</v>
      </c>
      <c r="J16" s="32"/>
      <c r="K16" s="43"/>
      <c r="L16" s="34">
        <v>0.08</v>
      </c>
      <c r="M16" s="23">
        <f t="shared" si="1"/>
        <v>0</v>
      </c>
      <c r="N16" s="24">
        <f t="shared" si="2"/>
        <v>0</v>
      </c>
      <c r="O16" s="3"/>
      <c r="P16" s="26">
        <f t="shared" si="3"/>
        <v>0</v>
      </c>
      <c r="Q16" s="26">
        <f t="shared" si="4"/>
        <v>0</v>
      </c>
      <c r="R16" s="26">
        <f t="shared" si="5"/>
        <v>0</v>
      </c>
      <c r="S16" s="27">
        <f t="shared" si="6"/>
        <v>0</v>
      </c>
      <c r="T16" s="28">
        <f t="shared" si="7"/>
        <v>0</v>
      </c>
      <c r="U16" s="28">
        <f t="shared" si="8"/>
        <v>0</v>
      </c>
    </row>
    <row r="17" spans="1:21" ht="24">
      <c r="A17" s="19" t="s">
        <v>55</v>
      </c>
      <c r="B17" s="35" t="s">
        <v>56</v>
      </c>
      <c r="C17" s="36"/>
      <c r="D17" s="36"/>
      <c r="E17" s="37" t="s">
        <v>57</v>
      </c>
      <c r="F17" s="515">
        <v>25</v>
      </c>
      <c r="G17" s="516">
        <v>10</v>
      </c>
      <c r="H17" s="518">
        <v>20</v>
      </c>
      <c r="I17" s="21">
        <f t="shared" si="0"/>
        <v>55</v>
      </c>
      <c r="J17" s="32"/>
      <c r="K17" s="43"/>
      <c r="L17" s="34">
        <v>0.08</v>
      </c>
      <c r="M17" s="23">
        <f t="shared" si="1"/>
        <v>0</v>
      </c>
      <c r="N17" s="24">
        <f t="shared" si="2"/>
        <v>0</v>
      </c>
      <c r="O17" s="3"/>
      <c r="P17" s="26">
        <f t="shared" si="3"/>
        <v>0</v>
      </c>
      <c r="Q17" s="26">
        <f t="shared" si="4"/>
        <v>0</v>
      </c>
      <c r="R17" s="26">
        <f t="shared" si="5"/>
        <v>0</v>
      </c>
      <c r="S17" s="27">
        <f t="shared" si="6"/>
        <v>0</v>
      </c>
      <c r="T17" s="28">
        <f t="shared" si="7"/>
        <v>0</v>
      </c>
      <c r="U17" s="28">
        <f t="shared" si="8"/>
        <v>0</v>
      </c>
    </row>
    <row r="18" spans="1:21" ht="24">
      <c r="A18" s="19" t="s">
        <v>58</v>
      </c>
      <c r="B18" s="35" t="s">
        <v>59</v>
      </c>
      <c r="C18" s="36"/>
      <c r="D18" s="36"/>
      <c r="E18" s="37" t="s">
        <v>60</v>
      </c>
      <c r="F18" s="515">
        <v>10</v>
      </c>
      <c r="G18" s="516">
        <v>20</v>
      </c>
      <c r="H18" s="518">
        <v>60</v>
      </c>
      <c r="I18" s="21">
        <f t="shared" si="0"/>
        <v>90</v>
      </c>
      <c r="J18" s="32"/>
      <c r="K18" s="43"/>
      <c r="L18" s="34">
        <v>0.08</v>
      </c>
      <c r="M18" s="23">
        <f t="shared" si="1"/>
        <v>0</v>
      </c>
      <c r="N18" s="24">
        <f t="shared" si="2"/>
        <v>0</v>
      </c>
      <c r="O18" s="3"/>
      <c r="P18" s="26">
        <f t="shared" si="3"/>
        <v>0</v>
      </c>
      <c r="Q18" s="26">
        <f t="shared" si="4"/>
        <v>0</v>
      </c>
      <c r="R18" s="26">
        <f t="shared" si="5"/>
        <v>0</v>
      </c>
      <c r="S18" s="27">
        <f t="shared" si="6"/>
        <v>0</v>
      </c>
      <c r="T18" s="28">
        <f t="shared" si="7"/>
        <v>0</v>
      </c>
      <c r="U18" s="28">
        <f t="shared" si="8"/>
        <v>0</v>
      </c>
    </row>
    <row r="19" spans="1:21" ht="24">
      <c r="A19" s="19" t="s">
        <v>61</v>
      </c>
      <c r="B19" s="35" t="s">
        <v>62</v>
      </c>
      <c r="C19" s="36"/>
      <c r="D19" s="36"/>
      <c r="E19" s="37" t="s">
        <v>63</v>
      </c>
      <c r="F19" s="515">
        <v>3</v>
      </c>
      <c r="G19" s="516">
        <v>2</v>
      </c>
      <c r="H19" s="518">
        <v>5</v>
      </c>
      <c r="I19" s="21">
        <f t="shared" si="0"/>
        <v>10</v>
      </c>
      <c r="J19" s="32"/>
      <c r="K19" s="43"/>
      <c r="L19" s="34">
        <v>0.08</v>
      </c>
      <c r="M19" s="23">
        <f t="shared" si="1"/>
        <v>0</v>
      </c>
      <c r="N19" s="24">
        <f t="shared" si="2"/>
        <v>0</v>
      </c>
      <c r="O19" s="3"/>
      <c r="P19" s="26">
        <f t="shared" si="3"/>
        <v>0</v>
      </c>
      <c r="Q19" s="26">
        <f t="shared" si="4"/>
        <v>0</v>
      </c>
      <c r="R19" s="26">
        <f t="shared" si="5"/>
        <v>0</v>
      </c>
      <c r="S19" s="27">
        <f t="shared" si="6"/>
        <v>0</v>
      </c>
      <c r="T19" s="28">
        <f t="shared" si="7"/>
        <v>0</v>
      </c>
      <c r="U19" s="28">
        <f t="shared" si="8"/>
        <v>0</v>
      </c>
    </row>
    <row r="20" spans="1:21" ht="24">
      <c r="A20" s="19" t="s">
        <v>64</v>
      </c>
      <c r="B20" s="35" t="s">
        <v>65</v>
      </c>
      <c r="C20" s="36"/>
      <c r="D20" s="36"/>
      <c r="E20" s="37" t="s">
        <v>66</v>
      </c>
      <c r="F20" s="515">
        <v>65</v>
      </c>
      <c r="G20" s="516">
        <v>10</v>
      </c>
      <c r="H20" s="518">
        <v>20</v>
      </c>
      <c r="I20" s="21">
        <f t="shared" si="0"/>
        <v>95</v>
      </c>
      <c r="J20" s="32"/>
      <c r="K20" s="43"/>
      <c r="L20" s="34">
        <v>0.08</v>
      </c>
      <c r="M20" s="23">
        <f t="shared" si="1"/>
        <v>0</v>
      </c>
      <c r="N20" s="24">
        <f t="shared" si="2"/>
        <v>0</v>
      </c>
      <c r="O20" s="3"/>
      <c r="P20" s="26">
        <f t="shared" si="3"/>
        <v>0</v>
      </c>
      <c r="Q20" s="26">
        <f t="shared" si="4"/>
        <v>0</v>
      </c>
      <c r="R20" s="26">
        <f t="shared" si="5"/>
        <v>0</v>
      </c>
      <c r="S20" s="27">
        <f t="shared" si="6"/>
        <v>0</v>
      </c>
      <c r="T20" s="28">
        <f t="shared" si="7"/>
        <v>0</v>
      </c>
      <c r="U20" s="28">
        <f t="shared" si="8"/>
        <v>0</v>
      </c>
    </row>
    <row r="21" spans="1:21" ht="24">
      <c r="A21" s="19" t="s">
        <v>67</v>
      </c>
      <c r="B21" s="35" t="s">
        <v>68</v>
      </c>
      <c r="C21" s="36"/>
      <c r="D21" s="36"/>
      <c r="E21" s="37" t="s">
        <v>69</v>
      </c>
      <c r="F21" s="515">
        <v>2</v>
      </c>
      <c r="G21" s="516">
        <v>1</v>
      </c>
      <c r="H21" s="518">
        <v>5</v>
      </c>
      <c r="I21" s="21">
        <f t="shared" si="0"/>
        <v>8</v>
      </c>
      <c r="J21" s="32"/>
      <c r="K21" s="43"/>
      <c r="L21" s="34">
        <v>0.08</v>
      </c>
      <c r="M21" s="23">
        <f t="shared" si="1"/>
        <v>0</v>
      </c>
      <c r="N21" s="24">
        <f t="shared" si="2"/>
        <v>0</v>
      </c>
      <c r="O21" s="3"/>
      <c r="P21" s="26">
        <f t="shared" si="3"/>
        <v>0</v>
      </c>
      <c r="Q21" s="26">
        <f t="shared" si="4"/>
        <v>0</v>
      </c>
      <c r="R21" s="26">
        <f t="shared" si="5"/>
        <v>0</v>
      </c>
      <c r="S21" s="27">
        <f t="shared" si="6"/>
        <v>0</v>
      </c>
      <c r="T21" s="28">
        <f t="shared" si="7"/>
        <v>0</v>
      </c>
      <c r="U21" s="28">
        <f t="shared" si="8"/>
        <v>0</v>
      </c>
    </row>
    <row r="22" spans="1:21" ht="36">
      <c r="A22" s="19" t="s">
        <v>70</v>
      </c>
      <c r="B22" s="35" t="s">
        <v>71</v>
      </c>
      <c r="C22" s="36"/>
      <c r="D22" s="36"/>
      <c r="E22" s="37" t="s">
        <v>72</v>
      </c>
      <c r="F22" s="515">
        <v>1</v>
      </c>
      <c r="G22" s="516">
        <v>10</v>
      </c>
      <c r="H22" s="518">
        <v>1</v>
      </c>
      <c r="I22" s="21">
        <f t="shared" si="0"/>
        <v>12</v>
      </c>
      <c r="J22" s="32"/>
      <c r="K22" s="33"/>
      <c r="L22" s="34">
        <v>0.08</v>
      </c>
      <c r="M22" s="23">
        <f t="shared" si="1"/>
        <v>0</v>
      </c>
      <c r="N22" s="24">
        <f t="shared" si="2"/>
        <v>0</v>
      </c>
      <c r="O22" s="3"/>
      <c r="P22" s="26">
        <f t="shared" si="3"/>
        <v>0</v>
      </c>
      <c r="Q22" s="26">
        <f t="shared" si="4"/>
        <v>0</v>
      </c>
      <c r="R22" s="26">
        <f t="shared" si="5"/>
        <v>0</v>
      </c>
      <c r="S22" s="27">
        <f t="shared" si="6"/>
        <v>0</v>
      </c>
      <c r="T22" s="28">
        <f t="shared" si="7"/>
        <v>0</v>
      </c>
      <c r="U22" s="28">
        <f t="shared" si="8"/>
        <v>0</v>
      </c>
    </row>
    <row r="23" spans="1:21" ht="24">
      <c r="A23" s="19" t="s">
        <v>73</v>
      </c>
      <c r="B23" s="35" t="s">
        <v>74</v>
      </c>
      <c r="C23" s="36"/>
      <c r="D23" s="36"/>
      <c r="E23" s="37" t="s">
        <v>75</v>
      </c>
      <c r="F23" s="515">
        <v>10</v>
      </c>
      <c r="G23" s="516">
        <v>20</v>
      </c>
      <c r="H23" s="518">
        <v>150</v>
      </c>
      <c r="I23" s="21">
        <f t="shared" si="0"/>
        <v>180</v>
      </c>
      <c r="J23" s="32"/>
      <c r="K23" s="33"/>
      <c r="L23" s="34">
        <v>0.08</v>
      </c>
      <c r="M23" s="23">
        <f t="shared" si="1"/>
        <v>0</v>
      </c>
      <c r="N23" s="24">
        <f t="shared" si="2"/>
        <v>0</v>
      </c>
      <c r="O23" s="3"/>
      <c r="P23" s="26">
        <f t="shared" si="3"/>
        <v>0</v>
      </c>
      <c r="Q23" s="26">
        <f t="shared" si="4"/>
        <v>0</v>
      </c>
      <c r="R23" s="26">
        <f t="shared" si="5"/>
        <v>0</v>
      </c>
      <c r="S23" s="27">
        <f t="shared" si="6"/>
        <v>0</v>
      </c>
      <c r="T23" s="28">
        <f t="shared" si="7"/>
        <v>0</v>
      </c>
      <c r="U23" s="28">
        <f t="shared" si="8"/>
        <v>0</v>
      </c>
    </row>
    <row r="24" spans="1:21" ht="24">
      <c r="A24" s="19" t="s">
        <v>76</v>
      </c>
      <c r="B24" s="35" t="s">
        <v>77</v>
      </c>
      <c r="C24" s="36"/>
      <c r="D24" s="36"/>
      <c r="E24" s="37" t="s">
        <v>78</v>
      </c>
      <c r="F24" s="515">
        <v>3</v>
      </c>
      <c r="G24" s="516">
        <v>0</v>
      </c>
      <c r="H24" s="518">
        <v>1</v>
      </c>
      <c r="I24" s="21">
        <f t="shared" si="0"/>
        <v>4</v>
      </c>
      <c r="J24" s="32"/>
      <c r="K24" s="33"/>
      <c r="L24" s="34">
        <v>0.08</v>
      </c>
      <c r="M24" s="23">
        <f t="shared" si="1"/>
        <v>0</v>
      </c>
      <c r="N24" s="24">
        <f t="shared" si="2"/>
        <v>0</v>
      </c>
      <c r="O24" s="3"/>
      <c r="P24" s="26">
        <f t="shared" si="3"/>
        <v>0</v>
      </c>
      <c r="Q24" s="26">
        <f t="shared" si="4"/>
        <v>0</v>
      </c>
      <c r="R24" s="26">
        <f t="shared" si="5"/>
        <v>0</v>
      </c>
      <c r="S24" s="27">
        <f t="shared" si="6"/>
        <v>0</v>
      </c>
      <c r="T24" s="28">
        <f t="shared" si="7"/>
        <v>0</v>
      </c>
      <c r="U24" s="28">
        <f t="shared" si="8"/>
        <v>0</v>
      </c>
    </row>
    <row r="25" spans="1:21" ht="24">
      <c r="A25" s="19" t="s">
        <v>79</v>
      </c>
      <c r="B25" s="19" t="s">
        <v>80</v>
      </c>
      <c r="C25" s="36"/>
      <c r="D25" s="36"/>
      <c r="E25" s="17" t="s">
        <v>81</v>
      </c>
      <c r="F25" s="515">
        <v>2</v>
      </c>
      <c r="G25" s="516">
        <v>1</v>
      </c>
      <c r="H25" s="518">
        <v>2</v>
      </c>
      <c r="I25" s="21">
        <f t="shared" si="0"/>
        <v>5</v>
      </c>
      <c r="J25" s="32"/>
      <c r="K25" s="33"/>
      <c r="L25" s="34">
        <v>0.08</v>
      </c>
      <c r="M25" s="479">
        <f t="shared" si="1"/>
        <v>0</v>
      </c>
      <c r="N25" s="479">
        <f t="shared" si="2"/>
        <v>0</v>
      </c>
      <c r="O25" s="3"/>
      <c r="P25" s="26">
        <f t="shared" si="3"/>
        <v>0</v>
      </c>
      <c r="Q25" s="26">
        <f t="shared" si="4"/>
        <v>0</v>
      </c>
      <c r="R25" s="26">
        <f t="shared" si="5"/>
        <v>0</v>
      </c>
      <c r="S25" s="27">
        <f t="shared" si="6"/>
        <v>0</v>
      </c>
      <c r="T25" s="28">
        <f t="shared" si="7"/>
        <v>0</v>
      </c>
      <c r="U25" s="28">
        <f t="shared" si="8"/>
        <v>0</v>
      </c>
    </row>
    <row r="26" spans="1:21" ht="24">
      <c r="A26" s="19" t="s">
        <v>82</v>
      </c>
      <c r="B26" s="19" t="s">
        <v>83</v>
      </c>
      <c r="C26" s="36"/>
      <c r="D26" s="36"/>
      <c r="E26" s="17" t="s">
        <v>84</v>
      </c>
      <c r="F26" s="515">
        <v>1</v>
      </c>
      <c r="G26" s="516">
        <v>1</v>
      </c>
      <c r="H26" s="518">
        <v>1</v>
      </c>
      <c r="I26" s="21">
        <f t="shared" si="0"/>
        <v>3</v>
      </c>
      <c r="J26" s="32"/>
      <c r="K26" s="33"/>
      <c r="L26" s="34">
        <v>0.08</v>
      </c>
      <c r="M26" s="479">
        <f t="shared" si="1"/>
        <v>0</v>
      </c>
      <c r="N26" s="479">
        <f t="shared" si="2"/>
        <v>0</v>
      </c>
      <c r="O26" s="3"/>
      <c r="P26" s="26">
        <f t="shared" si="3"/>
        <v>0</v>
      </c>
      <c r="Q26" s="26">
        <f t="shared" si="4"/>
        <v>0</v>
      </c>
      <c r="R26" s="26">
        <f t="shared" si="5"/>
        <v>0</v>
      </c>
      <c r="S26" s="27">
        <f t="shared" si="6"/>
        <v>0</v>
      </c>
      <c r="T26" s="28">
        <f t="shared" si="7"/>
        <v>0</v>
      </c>
      <c r="U26" s="28">
        <f t="shared" si="8"/>
        <v>0</v>
      </c>
    </row>
    <row r="27" spans="1:21" ht="36">
      <c r="A27" s="19" t="s">
        <v>85</v>
      </c>
      <c r="B27" s="19" t="s">
        <v>86</v>
      </c>
      <c r="C27" s="36"/>
      <c r="D27" s="36"/>
      <c r="E27" s="17" t="s">
        <v>87</v>
      </c>
      <c r="F27" s="515">
        <v>30</v>
      </c>
      <c r="G27" s="516">
        <v>20</v>
      </c>
      <c r="H27" s="518">
        <v>15</v>
      </c>
      <c r="I27" s="21">
        <f t="shared" si="0"/>
        <v>65</v>
      </c>
      <c r="J27" s="32"/>
      <c r="K27" s="33"/>
      <c r="L27" s="34">
        <v>0.08</v>
      </c>
      <c r="M27" s="479">
        <f t="shared" si="1"/>
        <v>0</v>
      </c>
      <c r="N27" s="479">
        <f t="shared" si="2"/>
        <v>0</v>
      </c>
      <c r="O27" s="3"/>
      <c r="P27" s="26">
        <f t="shared" si="3"/>
        <v>0</v>
      </c>
      <c r="Q27" s="26">
        <f t="shared" si="4"/>
        <v>0</v>
      </c>
      <c r="R27" s="26">
        <f t="shared" si="5"/>
        <v>0</v>
      </c>
      <c r="S27" s="27">
        <f t="shared" si="6"/>
        <v>0</v>
      </c>
      <c r="T27" s="28">
        <f t="shared" si="7"/>
        <v>0</v>
      </c>
      <c r="U27" s="28">
        <f t="shared" si="8"/>
        <v>0</v>
      </c>
    </row>
    <row r="28" spans="1:21" ht="48">
      <c r="A28" s="19" t="s">
        <v>88</v>
      </c>
      <c r="B28" s="19" t="s">
        <v>89</v>
      </c>
      <c r="C28" s="36"/>
      <c r="D28" s="36"/>
      <c r="E28" s="17" t="s">
        <v>90</v>
      </c>
      <c r="F28" s="515">
        <v>100</v>
      </c>
      <c r="G28" s="516">
        <v>190</v>
      </c>
      <c r="H28" s="518">
        <v>100</v>
      </c>
      <c r="I28" s="21">
        <f t="shared" si="0"/>
        <v>390</v>
      </c>
      <c r="J28" s="32"/>
      <c r="K28" s="33"/>
      <c r="L28" s="34">
        <v>0.08</v>
      </c>
      <c r="M28" s="479">
        <f t="shared" si="1"/>
        <v>0</v>
      </c>
      <c r="N28" s="479">
        <f t="shared" si="2"/>
        <v>0</v>
      </c>
      <c r="O28" s="3"/>
      <c r="P28" s="26">
        <f t="shared" si="3"/>
        <v>0</v>
      </c>
      <c r="Q28" s="26">
        <f t="shared" si="4"/>
        <v>0</v>
      </c>
      <c r="R28" s="26">
        <f t="shared" si="5"/>
        <v>0</v>
      </c>
      <c r="S28" s="27">
        <f t="shared" si="6"/>
        <v>0</v>
      </c>
      <c r="T28" s="28">
        <f t="shared" si="7"/>
        <v>0</v>
      </c>
      <c r="U28" s="28">
        <f t="shared" si="8"/>
        <v>0</v>
      </c>
    </row>
    <row r="29" spans="1:21" ht="36">
      <c r="A29" s="19" t="s">
        <v>91</v>
      </c>
      <c r="B29" s="19" t="s">
        <v>92</v>
      </c>
      <c r="C29" s="19"/>
      <c r="D29" s="20"/>
      <c r="E29" s="17" t="s">
        <v>93</v>
      </c>
      <c r="F29" s="515">
        <v>10</v>
      </c>
      <c r="G29" s="516">
        <v>0</v>
      </c>
      <c r="H29" s="518">
        <v>0</v>
      </c>
      <c r="I29" s="21">
        <f t="shared" si="0"/>
        <v>10</v>
      </c>
      <c r="J29" s="389"/>
      <c r="K29" s="389"/>
      <c r="L29" s="34">
        <v>0.08</v>
      </c>
      <c r="M29" s="479">
        <f t="shared" si="1"/>
        <v>0</v>
      </c>
      <c r="N29" s="479">
        <f t="shared" si="2"/>
        <v>0</v>
      </c>
      <c r="O29" s="25"/>
      <c r="P29" s="26">
        <f t="shared" si="3"/>
        <v>0</v>
      </c>
      <c r="Q29" s="26">
        <f t="shared" si="4"/>
        <v>0</v>
      </c>
      <c r="R29" s="26">
        <f t="shared" si="5"/>
        <v>0</v>
      </c>
      <c r="S29" s="27">
        <f t="shared" si="6"/>
        <v>0</v>
      </c>
      <c r="T29" s="28">
        <f t="shared" si="7"/>
        <v>0</v>
      </c>
      <c r="U29" s="28">
        <f t="shared" si="8"/>
        <v>0</v>
      </c>
    </row>
    <row r="30" spans="1:21" ht="36">
      <c r="A30" s="19" t="s">
        <v>94</v>
      </c>
      <c r="B30" s="19" t="s">
        <v>95</v>
      </c>
      <c r="C30" s="36"/>
      <c r="D30" s="36"/>
      <c r="E30" s="19" t="s">
        <v>96</v>
      </c>
      <c r="F30" s="522">
        <v>7</v>
      </c>
      <c r="G30" s="523">
        <v>2</v>
      </c>
      <c r="H30" s="524">
        <v>1</v>
      </c>
      <c r="I30" s="21">
        <f t="shared" si="0"/>
        <v>10</v>
      </c>
      <c r="J30" s="32"/>
      <c r="K30" s="33"/>
      <c r="L30" s="34">
        <v>0.08</v>
      </c>
      <c r="M30" s="479">
        <f t="shared" si="1"/>
        <v>0</v>
      </c>
      <c r="N30" s="479">
        <f t="shared" si="2"/>
        <v>0</v>
      </c>
      <c r="O30" s="3"/>
      <c r="P30" s="26">
        <f t="shared" si="3"/>
        <v>0</v>
      </c>
      <c r="Q30" s="26">
        <f t="shared" si="4"/>
        <v>0</v>
      </c>
      <c r="R30" s="26">
        <f t="shared" si="5"/>
        <v>0</v>
      </c>
      <c r="S30" s="27">
        <f t="shared" si="6"/>
        <v>0</v>
      </c>
      <c r="T30" s="28">
        <f t="shared" si="7"/>
        <v>0</v>
      </c>
      <c r="U30" s="28">
        <f t="shared" si="8"/>
        <v>0</v>
      </c>
    </row>
    <row r="31" spans="1:21">
      <c r="A31" s="686" t="s">
        <v>97</v>
      </c>
      <c r="B31" s="686"/>
      <c r="C31" s="686"/>
      <c r="D31" s="686"/>
      <c r="E31" s="686"/>
      <c r="F31" s="686"/>
      <c r="G31" s="686"/>
      <c r="H31" s="686"/>
      <c r="I31" s="686"/>
      <c r="J31" s="686"/>
      <c r="K31" s="686"/>
      <c r="L31" s="686"/>
      <c r="M31" s="46">
        <f>SUM(M7:M30)</f>
        <v>0</v>
      </c>
      <c r="N31" s="47">
        <f>SUM(N7:N30)</f>
        <v>0</v>
      </c>
      <c r="O31" s="3"/>
      <c r="P31" s="26">
        <f t="shared" ref="P31:U31" si="9">SUM(P7:P30)</f>
        <v>0</v>
      </c>
      <c r="Q31" s="26">
        <f t="shared" si="9"/>
        <v>0</v>
      </c>
      <c r="R31" s="26">
        <f t="shared" si="9"/>
        <v>0</v>
      </c>
      <c r="S31" s="26">
        <f t="shared" si="9"/>
        <v>0</v>
      </c>
      <c r="T31" s="26">
        <f t="shared" si="9"/>
        <v>0</v>
      </c>
      <c r="U31" s="26">
        <f t="shared" si="9"/>
        <v>0</v>
      </c>
    </row>
    <row r="32" spans="1:21">
      <c r="A32" s="3"/>
      <c r="B32" s="2"/>
      <c r="C32" s="2"/>
      <c r="D32" s="3"/>
      <c r="E32" s="4"/>
      <c r="F32" s="5"/>
      <c r="G32" s="4"/>
      <c r="H32" s="4"/>
      <c r="I32" s="4"/>
      <c r="J32" s="4"/>
      <c r="K32" s="3"/>
      <c r="L32" s="48"/>
      <c r="M32" s="6"/>
      <c r="N32" s="3"/>
      <c r="O32" s="3"/>
      <c r="P32" s="3"/>
      <c r="Q32" s="3"/>
      <c r="R32" s="3"/>
      <c r="S32" s="3"/>
      <c r="T32" s="3"/>
      <c r="U32" s="3"/>
    </row>
    <row r="33" spans="1:21">
      <c r="A33" s="3"/>
      <c r="B33" s="2"/>
      <c r="C33" s="3"/>
      <c r="D33" s="3"/>
      <c r="E33" s="4"/>
      <c r="F33" s="5"/>
      <c r="G33" s="4"/>
      <c r="H33" s="4"/>
      <c r="I33" s="4"/>
      <c r="J33" s="4"/>
      <c r="K33" s="3"/>
      <c r="L33" s="48"/>
      <c r="M33" s="6"/>
      <c r="N33" s="3"/>
      <c r="O33" s="3"/>
      <c r="P33" s="49"/>
      <c r="Q33" s="49"/>
      <c r="R33" s="49"/>
      <c r="S33" s="3"/>
      <c r="T33" s="49"/>
      <c r="U33" s="3"/>
    </row>
    <row r="34" spans="1:21">
      <c r="A34" s="3"/>
      <c r="B34" s="3" t="s">
        <v>98</v>
      </c>
      <c r="C34" s="2"/>
      <c r="D34" s="3"/>
      <c r="E34" s="4"/>
      <c r="F34" s="5"/>
      <c r="G34" s="4"/>
      <c r="H34" s="4"/>
      <c r="I34" s="4"/>
      <c r="J34" s="4"/>
      <c r="K34" s="3"/>
      <c r="L34" s="6"/>
      <c r="M34" s="6"/>
      <c r="N34" s="3"/>
      <c r="O34" s="3"/>
      <c r="P34" s="49"/>
      <c r="Q34" s="49"/>
      <c r="R34" s="3"/>
      <c r="S34" s="3"/>
      <c r="T34" s="3"/>
      <c r="U34" s="3"/>
    </row>
    <row r="35" spans="1:21">
      <c r="B35" s="3" t="s">
        <v>99</v>
      </c>
    </row>
  </sheetData>
  <mergeCells count="4">
    <mergeCell ref="P6:Q6"/>
    <mergeCell ref="R6:S6"/>
    <mergeCell ref="T6:U6"/>
    <mergeCell ref="A31:L31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ignoredErrors>
    <ignoredError sqref="A19:A30" twoDigitTextYear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5"/>
  <sheetViews>
    <sheetView zoomScaleNormal="100" workbookViewId="0">
      <selection activeCell="A5" sqref="A5"/>
    </sheetView>
  </sheetViews>
  <sheetFormatPr defaultRowHeight="15"/>
  <cols>
    <col min="1" max="1" width="6.7109375" customWidth="1"/>
    <col min="2" max="2" width="20.28515625" customWidth="1"/>
    <col min="3" max="3" width="11.28515625" customWidth="1"/>
    <col min="4" max="4" width="10.85546875" bestFit="1" customWidth="1"/>
    <col min="6" max="9" width="9" bestFit="1" customWidth="1"/>
    <col min="11" max="12" width="9" bestFit="1" customWidth="1"/>
    <col min="13" max="14" width="9.7109375" bestFit="1" customWidth="1"/>
    <col min="16" max="21" width="9" bestFit="1" customWidth="1"/>
  </cols>
  <sheetData>
    <row r="1" spans="1:21">
      <c r="A1" s="50" t="s">
        <v>0</v>
      </c>
      <c r="B1" s="53"/>
      <c r="C1" s="53"/>
      <c r="D1" s="53"/>
      <c r="E1" s="53"/>
      <c r="F1" s="53"/>
      <c r="G1" s="100"/>
      <c r="H1" s="53" t="s">
        <v>1</v>
      </c>
      <c r="I1" s="53"/>
      <c r="J1" s="53"/>
      <c r="K1" s="55"/>
      <c r="L1" s="53"/>
      <c r="M1" s="55"/>
      <c r="N1" s="55"/>
      <c r="O1" s="53"/>
      <c r="P1" s="53"/>
      <c r="Q1" s="53"/>
      <c r="R1" s="53"/>
      <c r="S1" s="53"/>
      <c r="T1" s="53"/>
      <c r="U1" s="53"/>
    </row>
    <row r="2" spans="1:21">
      <c r="A2" s="53" t="s">
        <v>2</v>
      </c>
      <c r="B2" s="53"/>
      <c r="C2" s="53"/>
      <c r="D2" s="53"/>
      <c r="E2" s="53"/>
      <c r="F2" s="53"/>
      <c r="G2" s="226"/>
      <c r="H2" s="226"/>
      <c r="I2" s="53"/>
      <c r="J2" s="53"/>
      <c r="K2" s="55"/>
      <c r="L2" s="53"/>
      <c r="M2" s="55"/>
      <c r="N2" s="55"/>
      <c r="O2" s="53"/>
      <c r="P2" s="53"/>
      <c r="Q2" s="53"/>
      <c r="R2" s="53"/>
      <c r="S2" s="53"/>
      <c r="T2" s="53"/>
      <c r="U2" s="53"/>
    </row>
    <row r="3" spans="1:21">
      <c r="A3" s="53"/>
      <c r="B3" s="53"/>
      <c r="C3" s="53"/>
      <c r="D3" s="53"/>
      <c r="E3" s="53"/>
      <c r="F3" s="53"/>
      <c r="G3" s="100"/>
      <c r="H3" s="100"/>
      <c r="I3" s="53"/>
      <c r="J3" s="53"/>
      <c r="K3" s="55"/>
      <c r="L3" s="53"/>
      <c r="M3" s="55"/>
      <c r="N3" s="55"/>
      <c r="O3" s="53"/>
      <c r="P3" s="53"/>
      <c r="Q3" s="53"/>
      <c r="R3" s="53"/>
      <c r="S3" s="53"/>
      <c r="T3" s="53"/>
      <c r="U3" s="53"/>
    </row>
    <row r="4" spans="1:21">
      <c r="A4" s="104" t="s">
        <v>407</v>
      </c>
      <c r="B4" s="104"/>
      <c r="C4" s="104"/>
      <c r="D4" s="104"/>
      <c r="E4" s="53"/>
      <c r="F4" s="154" t="s">
        <v>4</v>
      </c>
      <c r="G4" s="250"/>
      <c r="H4" s="250"/>
      <c r="I4" s="100"/>
      <c r="J4" s="100"/>
      <c r="K4" s="251"/>
      <c r="L4" s="100"/>
      <c r="M4" s="55"/>
      <c r="N4" s="55"/>
      <c r="O4" s="53"/>
      <c r="P4" s="53"/>
      <c r="Q4" s="53"/>
      <c r="R4" s="53"/>
      <c r="S4" s="53"/>
      <c r="T4" s="53"/>
      <c r="U4" s="53"/>
    </row>
    <row r="5" spans="1:21" ht="33.75">
      <c r="A5" s="64"/>
      <c r="B5" s="65"/>
      <c r="C5" s="64"/>
      <c r="D5" s="230"/>
      <c r="E5" s="230"/>
      <c r="F5" s="66" t="s">
        <v>5</v>
      </c>
      <c r="G5" s="556" t="s">
        <v>6</v>
      </c>
      <c r="H5" s="555" t="s">
        <v>7</v>
      </c>
      <c r="I5" s="66" t="s">
        <v>8</v>
      </c>
      <c r="J5" s="52"/>
      <c r="K5" s="52"/>
      <c r="L5" s="67"/>
      <c r="M5" s="52"/>
      <c r="N5" s="52"/>
      <c r="O5" s="56"/>
      <c r="P5" s="53"/>
      <c r="Q5" s="53"/>
      <c r="R5" s="53"/>
      <c r="S5" s="53"/>
      <c r="T5" s="53"/>
      <c r="U5" s="53"/>
    </row>
    <row r="6" spans="1:21" ht="56.25">
      <c r="A6" s="68" t="s">
        <v>9</v>
      </c>
      <c r="B6" s="68" t="s">
        <v>10</v>
      </c>
      <c r="C6" s="112" t="s">
        <v>11</v>
      </c>
      <c r="D6" s="112" t="s">
        <v>12</v>
      </c>
      <c r="E6" s="68" t="s">
        <v>13</v>
      </c>
      <c r="F6" s="68" t="s">
        <v>14</v>
      </c>
      <c r="G6" s="557" t="s">
        <v>14</v>
      </c>
      <c r="H6" s="555" t="s">
        <v>14</v>
      </c>
      <c r="I6" s="68" t="s">
        <v>156</v>
      </c>
      <c r="J6" s="68" t="s">
        <v>17</v>
      </c>
      <c r="K6" s="70" t="s">
        <v>18</v>
      </c>
      <c r="L6" s="68" t="s">
        <v>19</v>
      </c>
      <c r="M6" s="185" t="s">
        <v>20</v>
      </c>
      <c r="N6" s="68" t="s">
        <v>21</v>
      </c>
      <c r="O6" s="53"/>
      <c r="P6" s="688" t="s">
        <v>22</v>
      </c>
      <c r="Q6" s="688"/>
      <c r="R6" s="700" t="s">
        <v>23</v>
      </c>
      <c r="S6" s="700"/>
      <c r="T6" s="688" t="s">
        <v>24</v>
      </c>
      <c r="U6" s="688"/>
    </row>
    <row r="7" spans="1:21" ht="45">
      <c r="A7" s="252" t="s">
        <v>408</v>
      </c>
      <c r="B7" s="143" t="s">
        <v>409</v>
      </c>
      <c r="C7" s="143"/>
      <c r="D7" s="253"/>
      <c r="E7" s="254" t="s">
        <v>410</v>
      </c>
      <c r="F7" s="90">
        <v>350</v>
      </c>
      <c r="G7" s="552">
        <v>350</v>
      </c>
      <c r="H7" s="549">
        <v>400</v>
      </c>
      <c r="I7" s="88">
        <f>SUM(F7:H7)</f>
        <v>1100</v>
      </c>
      <c r="J7" s="88"/>
      <c r="K7" s="195"/>
      <c r="L7" s="255">
        <v>0.08</v>
      </c>
      <c r="M7" s="256">
        <f>ROUND((I7*K7),2)</f>
        <v>0</v>
      </c>
      <c r="N7" s="257">
        <f>ROUND((M7+M7*L7),2)</f>
        <v>0</v>
      </c>
      <c r="O7" s="53"/>
      <c r="P7" s="81">
        <f>ROUND((F7*K7),2)</f>
        <v>0</v>
      </c>
      <c r="Q7" s="118">
        <f>ROUND((P7+P7*L7),2)</f>
        <v>0</v>
      </c>
      <c r="R7" s="118">
        <f>ROUND((G7*K7),2)</f>
        <v>0</v>
      </c>
      <c r="S7" s="118">
        <f>ROUND((R7+R7*L7),2)</f>
        <v>0</v>
      </c>
      <c r="T7" s="145">
        <f>ROUND((H7*K7),2)</f>
        <v>0</v>
      </c>
      <c r="U7" s="145">
        <f>ROUND((T7+T7*L7),2)</f>
        <v>0</v>
      </c>
    </row>
    <row r="8" spans="1:21" ht="45">
      <c r="A8" s="252" t="s">
        <v>411</v>
      </c>
      <c r="B8" s="143" t="s">
        <v>412</v>
      </c>
      <c r="C8" s="143"/>
      <c r="D8" s="253"/>
      <c r="E8" s="254" t="s">
        <v>413</v>
      </c>
      <c r="F8" s="90">
        <v>120</v>
      </c>
      <c r="G8" s="552">
        <v>140</v>
      </c>
      <c r="H8" s="549">
        <v>140</v>
      </c>
      <c r="I8" s="88">
        <f t="shared" ref="I8:I10" si="0">SUM(F8:H8)</f>
        <v>400</v>
      </c>
      <c r="J8" s="88"/>
      <c r="K8" s="195"/>
      <c r="L8" s="255">
        <v>0.08</v>
      </c>
      <c r="M8" s="256">
        <f>ROUND((I8*K8),2)</f>
        <v>0</v>
      </c>
      <c r="N8" s="257">
        <f>ROUND((M8+M8*L8),2)</f>
        <v>0</v>
      </c>
      <c r="O8" s="53"/>
      <c r="P8" s="81">
        <f t="shared" ref="P8:P10" si="1">ROUND((F8*K8),2)</f>
        <v>0</v>
      </c>
      <c r="Q8" s="118">
        <f t="shared" ref="Q8:Q10" si="2">ROUND((P8+P8*L8),2)</f>
        <v>0</v>
      </c>
      <c r="R8" s="118">
        <f t="shared" ref="R8:R10" si="3">ROUND((G8*K8),2)</f>
        <v>0</v>
      </c>
      <c r="S8" s="118">
        <f t="shared" ref="S8:S10" si="4">ROUND((R8+R8*L8),2)</f>
        <v>0</v>
      </c>
      <c r="T8" s="145">
        <f t="shared" ref="T8:T10" si="5">ROUND((H8*K8),2)</f>
        <v>0</v>
      </c>
      <c r="U8" s="145">
        <f t="shared" ref="U8:U10" si="6">ROUND((T8+T8*L8),2)</f>
        <v>0</v>
      </c>
    </row>
    <row r="9" spans="1:21" ht="45">
      <c r="A9" s="252" t="s">
        <v>414</v>
      </c>
      <c r="B9" s="147" t="s">
        <v>415</v>
      </c>
      <c r="C9" s="147"/>
      <c r="D9" s="258"/>
      <c r="E9" s="259" t="s">
        <v>416</v>
      </c>
      <c r="F9" s="93">
        <v>350</v>
      </c>
      <c r="G9" s="548">
        <v>500</v>
      </c>
      <c r="H9" s="551">
        <v>310</v>
      </c>
      <c r="I9" s="88">
        <f t="shared" si="0"/>
        <v>1160</v>
      </c>
      <c r="J9" s="88"/>
      <c r="K9" s="193"/>
      <c r="L9" s="260">
        <v>0.08</v>
      </c>
      <c r="M9" s="256">
        <f>ROUND((I9*K9),2)</f>
        <v>0</v>
      </c>
      <c r="N9" s="261">
        <f>ROUND((M9+M9*L9),2)</f>
        <v>0</v>
      </c>
      <c r="O9" s="53"/>
      <c r="P9" s="81">
        <f t="shared" si="1"/>
        <v>0</v>
      </c>
      <c r="Q9" s="118">
        <f t="shared" si="2"/>
        <v>0</v>
      </c>
      <c r="R9" s="118">
        <f t="shared" si="3"/>
        <v>0</v>
      </c>
      <c r="S9" s="118">
        <f t="shared" si="4"/>
        <v>0</v>
      </c>
      <c r="T9" s="145">
        <f t="shared" si="5"/>
        <v>0</v>
      </c>
      <c r="U9" s="145">
        <f t="shared" si="6"/>
        <v>0</v>
      </c>
    </row>
    <row r="10" spans="1:21" ht="33.75">
      <c r="A10" s="262" t="s">
        <v>417</v>
      </c>
      <c r="B10" s="147" t="s">
        <v>418</v>
      </c>
      <c r="C10" s="147"/>
      <c r="D10" s="258"/>
      <c r="E10" s="259" t="s">
        <v>419</v>
      </c>
      <c r="F10" s="93">
        <v>120</v>
      </c>
      <c r="G10" s="548">
        <v>100</v>
      </c>
      <c r="H10" s="551">
        <v>180</v>
      </c>
      <c r="I10" s="88">
        <f t="shared" si="0"/>
        <v>400</v>
      </c>
      <c r="J10" s="88"/>
      <c r="K10" s="193"/>
      <c r="L10" s="263">
        <v>0.08</v>
      </c>
      <c r="M10" s="256">
        <f>ROUND((I10*K10),2)</f>
        <v>0</v>
      </c>
      <c r="N10" s="261">
        <f>ROUND((M10+M10*L10),2)</f>
        <v>0</v>
      </c>
      <c r="O10" s="53"/>
      <c r="P10" s="81">
        <f t="shared" si="1"/>
        <v>0</v>
      </c>
      <c r="Q10" s="118">
        <f t="shared" si="2"/>
        <v>0</v>
      </c>
      <c r="R10" s="118">
        <f t="shared" si="3"/>
        <v>0</v>
      </c>
      <c r="S10" s="118">
        <f t="shared" si="4"/>
        <v>0</v>
      </c>
      <c r="T10" s="145">
        <f t="shared" si="5"/>
        <v>0</v>
      </c>
      <c r="U10" s="145">
        <f t="shared" si="6"/>
        <v>0</v>
      </c>
    </row>
    <row r="11" spans="1:21">
      <c r="A11" s="689" t="s">
        <v>420</v>
      </c>
      <c r="B11" s="689"/>
      <c r="C11" s="689"/>
      <c r="D11" s="689"/>
      <c r="E11" s="689"/>
      <c r="F11" s="689"/>
      <c r="G11" s="689"/>
      <c r="H11" s="689"/>
      <c r="I11" s="689"/>
      <c r="J11" s="689"/>
      <c r="K11" s="689"/>
      <c r="L11" s="689"/>
      <c r="M11" s="264">
        <f>SUM(M7:M10)</f>
        <v>0</v>
      </c>
      <c r="N11" s="264">
        <f>SUM(N7:N10)</f>
        <v>0</v>
      </c>
      <c r="O11" s="53"/>
      <c r="P11" s="81">
        <f t="shared" ref="P11:U11" si="7">SUM(P7:P10)</f>
        <v>0</v>
      </c>
      <c r="Q11" s="99">
        <f t="shared" si="7"/>
        <v>0</v>
      </c>
      <c r="R11" s="99">
        <f t="shared" si="7"/>
        <v>0</v>
      </c>
      <c r="S11" s="99">
        <f t="shared" si="7"/>
        <v>0</v>
      </c>
      <c r="T11" s="99">
        <f t="shared" si="7"/>
        <v>0</v>
      </c>
      <c r="U11" s="99">
        <f t="shared" si="7"/>
        <v>0</v>
      </c>
    </row>
    <row r="12" spans="1:21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5"/>
      <c r="L12" s="53"/>
      <c r="M12" s="55"/>
      <c r="N12" s="55"/>
      <c r="O12" s="53"/>
      <c r="P12" s="53"/>
      <c r="Q12" s="53"/>
      <c r="R12" s="53"/>
      <c r="S12" s="53"/>
      <c r="T12" s="53"/>
      <c r="U12" s="53"/>
    </row>
    <row r="13" spans="1:21">
      <c r="A13" s="53" t="s">
        <v>98</v>
      </c>
      <c r="B13" s="53"/>
      <c r="C13" s="53"/>
      <c r="D13" s="102"/>
      <c r="E13" s="102"/>
      <c r="F13" s="102"/>
      <c r="G13" s="102"/>
      <c r="H13" s="102"/>
      <c r="I13" s="57"/>
      <c r="J13" s="57"/>
      <c r="K13" s="53"/>
      <c r="L13" s="55"/>
      <c r="M13" s="55"/>
      <c r="N13" s="53"/>
      <c r="O13" s="56"/>
      <c r="P13" s="103"/>
      <c r="Q13" s="103"/>
      <c r="R13" s="103"/>
      <c r="S13" s="53"/>
      <c r="T13" s="103"/>
      <c r="U13" s="53"/>
    </row>
    <row r="14" spans="1:21">
      <c r="A14" s="53"/>
      <c r="B14" s="53"/>
      <c r="C14" s="53"/>
      <c r="D14" s="102"/>
      <c r="E14" s="102"/>
      <c r="F14" s="53"/>
      <c r="G14" s="53"/>
      <c r="H14" s="53"/>
      <c r="I14" s="53"/>
      <c r="J14" s="57"/>
      <c r="K14" s="53"/>
      <c r="L14" s="55"/>
      <c r="M14" s="55"/>
      <c r="N14" s="53"/>
      <c r="O14" s="56"/>
      <c r="P14" s="103"/>
      <c r="Q14" s="103"/>
      <c r="R14" s="53"/>
      <c r="S14" s="53"/>
      <c r="T14" s="53"/>
      <c r="U14" s="53"/>
    </row>
    <row r="15" spans="1:21">
      <c r="A15" s="644" t="s">
        <v>99</v>
      </c>
    </row>
  </sheetData>
  <mergeCells count="4">
    <mergeCell ref="P6:Q6"/>
    <mergeCell ref="R6:S6"/>
    <mergeCell ref="T6:U6"/>
    <mergeCell ref="A11:L11"/>
  </mergeCells>
  <conditionalFormatting sqref="P7:Q7 P8:P11 Q8:Q10">
    <cfRule type="expression" dxfId="41" priority="1">
      <formula>NA()</formula>
    </cfRule>
  </conditionalFormatting>
  <conditionalFormatting sqref="R7:S10">
    <cfRule type="expression" dxfId="40" priority="2">
      <formula>NA()</formula>
    </cfRule>
  </conditionalFormatting>
  <conditionalFormatting sqref="T7:U10">
    <cfRule type="expression" dxfId="39" priority="3">
      <formula>NA()</formula>
    </cfRule>
  </conditionalFormatting>
  <pageMargins left="0.7" right="0.7" top="0.75" bottom="0.75" header="0.3" footer="0.3"/>
  <pageSetup paperSize="9"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U40"/>
  <sheetViews>
    <sheetView zoomScaleNormal="100" workbookViewId="0">
      <selection activeCell="A5" sqref="A5"/>
    </sheetView>
  </sheetViews>
  <sheetFormatPr defaultRowHeight="15"/>
  <cols>
    <col min="2" max="2" width="18.7109375" customWidth="1"/>
    <col min="3" max="3" width="11.28515625" customWidth="1"/>
  </cols>
  <sheetData>
    <row r="1" spans="1:21">
      <c r="A1" s="50" t="s">
        <v>0</v>
      </c>
      <c r="B1" s="136"/>
      <c r="C1" s="136"/>
      <c r="D1" s="136"/>
      <c r="E1" s="136"/>
      <c r="F1" s="136"/>
      <c r="G1" s="136"/>
      <c r="H1" s="53" t="s">
        <v>1</v>
      </c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53"/>
      <c r="T1" s="53"/>
      <c r="U1" s="53"/>
    </row>
    <row r="2" spans="1:21">
      <c r="A2" s="53" t="s">
        <v>2</v>
      </c>
      <c r="B2" s="265"/>
      <c r="C2" s="248"/>
      <c r="D2" s="248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53"/>
      <c r="T2" s="53"/>
      <c r="U2" s="53"/>
    </row>
    <row r="3" spans="1:21">
      <c r="A3" s="154"/>
      <c r="B3" s="61"/>
      <c r="C3" s="104"/>
      <c r="D3" s="104"/>
      <c r="E3" s="135"/>
      <c r="F3" s="135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53"/>
      <c r="T3" s="53"/>
      <c r="U3" s="53"/>
    </row>
    <row r="4" spans="1:21">
      <c r="A4" s="61" t="s">
        <v>1937</v>
      </c>
      <c r="B4" s="61"/>
      <c r="C4" s="61"/>
      <c r="D4" s="61"/>
      <c r="E4" s="135" t="s">
        <v>4</v>
      </c>
      <c r="F4" s="105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53"/>
      <c r="T4" s="53"/>
      <c r="U4" s="53"/>
    </row>
    <row r="5" spans="1:21" ht="33.75">
      <c r="A5" s="64"/>
      <c r="B5" s="65"/>
      <c r="C5" s="64"/>
      <c r="D5" s="230"/>
      <c r="E5" s="230"/>
      <c r="F5" s="556" t="s">
        <v>5</v>
      </c>
      <c r="G5" s="556" t="s">
        <v>6</v>
      </c>
      <c r="H5" s="555" t="s">
        <v>7</v>
      </c>
      <c r="I5" s="66" t="s">
        <v>8</v>
      </c>
      <c r="J5" s="52"/>
      <c r="K5" s="52"/>
      <c r="L5" s="67"/>
      <c r="M5" s="52"/>
      <c r="N5" s="52"/>
      <c r="O5" s="56"/>
      <c r="P5" s="53"/>
      <c r="Q5" s="53"/>
      <c r="R5" s="53"/>
      <c r="S5" s="53"/>
      <c r="T5" s="53"/>
      <c r="U5" s="53"/>
    </row>
    <row r="6" spans="1:21" ht="56.25">
      <c r="A6" s="68" t="s">
        <v>9</v>
      </c>
      <c r="B6" s="68" t="s">
        <v>10</v>
      </c>
      <c r="C6" s="112" t="s">
        <v>11</v>
      </c>
      <c r="D6" s="112" t="s">
        <v>12</v>
      </c>
      <c r="E6" s="68" t="s">
        <v>13</v>
      </c>
      <c r="F6" s="557" t="s">
        <v>14</v>
      </c>
      <c r="G6" s="557" t="s">
        <v>14</v>
      </c>
      <c r="H6" s="555" t="s">
        <v>14</v>
      </c>
      <c r="I6" s="68" t="s">
        <v>156</v>
      </c>
      <c r="J6" s="68" t="s">
        <v>17</v>
      </c>
      <c r="K6" s="70" t="s">
        <v>18</v>
      </c>
      <c r="L6" s="68" t="s">
        <v>19</v>
      </c>
      <c r="M6" s="185" t="s">
        <v>20</v>
      </c>
      <c r="N6" s="68" t="s">
        <v>21</v>
      </c>
      <c r="O6" s="53"/>
      <c r="P6" s="687" t="s">
        <v>22</v>
      </c>
      <c r="Q6" s="687"/>
      <c r="R6" s="691" t="s">
        <v>23</v>
      </c>
      <c r="S6" s="691"/>
      <c r="T6" s="688" t="s">
        <v>24</v>
      </c>
      <c r="U6" s="688"/>
    </row>
    <row r="7" spans="1:21" ht="24">
      <c r="A7" s="625" t="s">
        <v>421</v>
      </c>
      <c r="B7" s="626" t="s">
        <v>422</v>
      </c>
      <c r="C7" s="626"/>
      <c r="D7" s="627"/>
      <c r="E7" s="628" t="s">
        <v>423</v>
      </c>
      <c r="F7" s="629">
        <v>30</v>
      </c>
      <c r="G7" s="630">
        <v>40</v>
      </c>
      <c r="H7" s="631">
        <v>40</v>
      </c>
      <c r="I7" s="628">
        <f>SUM(F7:H7)</f>
        <v>110</v>
      </c>
      <c r="J7" s="628"/>
      <c r="K7" s="639"/>
      <c r="L7" s="632">
        <v>0.08</v>
      </c>
      <c r="M7" s="633">
        <f>ROUND((I7*K7),2)</f>
        <v>0</v>
      </c>
      <c r="N7" s="634">
        <f t="shared" ref="N7:N29" si="0">ROUND((M7+M7*L7),2)</f>
        <v>0</v>
      </c>
      <c r="O7" s="53"/>
      <c r="P7" s="81">
        <f t="shared" ref="P7:P29" si="1">ROUND((F7*K7),2)</f>
        <v>0</v>
      </c>
      <c r="Q7" s="118">
        <f t="shared" ref="Q7:Q29" si="2">ROUND((P7+P7*L7),2)</f>
        <v>0</v>
      </c>
      <c r="R7" s="118">
        <f t="shared" ref="R7:R29" si="3">ROUND((G7*K7),2)</f>
        <v>0</v>
      </c>
      <c r="S7" s="118">
        <f t="shared" ref="S7:S29" si="4">ROUND((R7+R7*L7),2)</f>
        <v>0</v>
      </c>
      <c r="T7" s="81">
        <f t="shared" ref="T7:T29" si="5">ROUND((H7*K7),2)</f>
        <v>0</v>
      </c>
      <c r="U7" s="81">
        <f t="shared" ref="U7:U29" si="6">ROUND((T7+T7*L7),2)</f>
        <v>0</v>
      </c>
    </row>
    <row r="8" spans="1:21" ht="24">
      <c r="A8" s="625" t="s">
        <v>424</v>
      </c>
      <c r="B8" s="635" t="s">
        <v>425</v>
      </c>
      <c r="C8" s="626"/>
      <c r="D8" s="627"/>
      <c r="E8" s="628" t="s">
        <v>426</v>
      </c>
      <c r="F8" s="629">
        <v>30</v>
      </c>
      <c r="G8" s="630">
        <v>60</v>
      </c>
      <c r="H8" s="631">
        <v>100</v>
      </c>
      <c r="I8" s="628">
        <f t="shared" ref="I8:I29" si="7">SUM(F8:H8)</f>
        <v>190</v>
      </c>
      <c r="J8" s="628"/>
      <c r="K8" s="639"/>
      <c r="L8" s="632">
        <v>0.08</v>
      </c>
      <c r="M8" s="633">
        <f t="shared" ref="M8:M29" si="8">ROUND((I8*K8),2)</f>
        <v>0</v>
      </c>
      <c r="N8" s="634">
        <f t="shared" si="0"/>
        <v>0</v>
      </c>
      <c r="O8" s="53"/>
      <c r="P8" s="81">
        <f t="shared" si="1"/>
        <v>0</v>
      </c>
      <c r="Q8" s="118">
        <f t="shared" si="2"/>
        <v>0</v>
      </c>
      <c r="R8" s="118">
        <f t="shared" si="3"/>
        <v>0</v>
      </c>
      <c r="S8" s="118">
        <f t="shared" si="4"/>
        <v>0</v>
      </c>
      <c r="T8" s="81">
        <f>ROUND((H8*K8),2)</f>
        <v>0</v>
      </c>
      <c r="U8" s="81">
        <f t="shared" si="6"/>
        <v>0</v>
      </c>
    </row>
    <row r="9" spans="1:21" ht="24">
      <c r="A9" s="625" t="s">
        <v>427</v>
      </c>
      <c r="B9" s="635" t="s">
        <v>428</v>
      </c>
      <c r="C9" s="626"/>
      <c r="D9" s="627"/>
      <c r="E9" s="628" t="s">
        <v>429</v>
      </c>
      <c r="F9" s="629">
        <v>25</v>
      </c>
      <c r="G9" s="630">
        <v>15</v>
      </c>
      <c r="H9" s="631">
        <v>10</v>
      </c>
      <c r="I9" s="628">
        <f t="shared" si="7"/>
        <v>50</v>
      </c>
      <c r="J9" s="628"/>
      <c r="K9" s="639"/>
      <c r="L9" s="632">
        <v>0.08</v>
      </c>
      <c r="M9" s="633">
        <f t="shared" si="8"/>
        <v>0</v>
      </c>
      <c r="N9" s="634">
        <f t="shared" si="0"/>
        <v>0</v>
      </c>
      <c r="O9" s="53"/>
      <c r="P9" s="81">
        <f t="shared" si="1"/>
        <v>0</v>
      </c>
      <c r="Q9" s="118">
        <f t="shared" si="2"/>
        <v>0</v>
      </c>
      <c r="R9" s="118">
        <f t="shared" si="3"/>
        <v>0</v>
      </c>
      <c r="S9" s="118">
        <f t="shared" si="4"/>
        <v>0</v>
      </c>
      <c r="T9" s="81">
        <f t="shared" si="5"/>
        <v>0</v>
      </c>
      <c r="U9" s="81">
        <f t="shared" si="6"/>
        <v>0</v>
      </c>
    </row>
    <row r="10" spans="1:21" ht="24">
      <c r="A10" s="625" t="s">
        <v>430</v>
      </c>
      <c r="B10" s="635" t="s">
        <v>431</v>
      </c>
      <c r="C10" s="626"/>
      <c r="D10" s="627"/>
      <c r="E10" s="628" t="s">
        <v>432</v>
      </c>
      <c r="F10" s="629">
        <v>8</v>
      </c>
      <c r="G10" s="630">
        <v>20</v>
      </c>
      <c r="H10" s="631">
        <v>20</v>
      </c>
      <c r="I10" s="628">
        <f t="shared" si="7"/>
        <v>48</v>
      </c>
      <c r="J10" s="628"/>
      <c r="K10" s="639"/>
      <c r="L10" s="632">
        <v>0.08</v>
      </c>
      <c r="M10" s="633">
        <f t="shared" si="8"/>
        <v>0</v>
      </c>
      <c r="N10" s="634">
        <f t="shared" si="0"/>
        <v>0</v>
      </c>
      <c r="O10" s="53"/>
      <c r="P10" s="81">
        <f t="shared" si="1"/>
        <v>0</v>
      </c>
      <c r="Q10" s="118">
        <f t="shared" si="2"/>
        <v>0</v>
      </c>
      <c r="R10" s="118">
        <f t="shared" si="3"/>
        <v>0</v>
      </c>
      <c r="S10" s="118">
        <f t="shared" si="4"/>
        <v>0</v>
      </c>
      <c r="T10" s="81">
        <f t="shared" si="5"/>
        <v>0</v>
      </c>
      <c r="U10" s="81">
        <f t="shared" si="6"/>
        <v>0</v>
      </c>
    </row>
    <row r="11" spans="1:21" ht="24">
      <c r="A11" s="625" t="s">
        <v>433</v>
      </c>
      <c r="B11" s="626" t="s">
        <v>434</v>
      </c>
      <c r="C11" s="626"/>
      <c r="D11" s="627"/>
      <c r="E11" s="628" t="s">
        <v>435</v>
      </c>
      <c r="F11" s="629">
        <v>0</v>
      </c>
      <c r="G11" s="630">
        <v>10</v>
      </c>
      <c r="H11" s="631">
        <v>0</v>
      </c>
      <c r="I11" s="628">
        <f t="shared" si="7"/>
        <v>10</v>
      </c>
      <c r="J11" s="628"/>
      <c r="K11" s="639"/>
      <c r="L11" s="632">
        <v>0.08</v>
      </c>
      <c r="M11" s="633">
        <f t="shared" si="8"/>
        <v>0</v>
      </c>
      <c r="N11" s="634">
        <f t="shared" si="0"/>
        <v>0</v>
      </c>
      <c r="O11" s="53"/>
      <c r="P11" s="81">
        <f t="shared" si="1"/>
        <v>0</v>
      </c>
      <c r="Q11" s="118">
        <f t="shared" si="2"/>
        <v>0</v>
      </c>
      <c r="R11" s="118">
        <f t="shared" si="3"/>
        <v>0</v>
      </c>
      <c r="S11" s="118">
        <f t="shared" si="4"/>
        <v>0</v>
      </c>
      <c r="T11" s="81">
        <f t="shared" si="5"/>
        <v>0</v>
      </c>
      <c r="U11" s="81">
        <f t="shared" si="6"/>
        <v>0</v>
      </c>
    </row>
    <row r="12" spans="1:21" ht="24">
      <c r="A12" s="625" t="s">
        <v>436</v>
      </c>
      <c r="B12" s="626" t="s">
        <v>437</v>
      </c>
      <c r="C12" s="626"/>
      <c r="D12" s="627"/>
      <c r="E12" s="628" t="s">
        <v>438</v>
      </c>
      <c r="F12" s="629">
        <v>0</v>
      </c>
      <c r="G12" s="630">
        <v>5</v>
      </c>
      <c r="H12" s="631">
        <v>0</v>
      </c>
      <c r="I12" s="628">
        <f t="shared" si="7"/>
        <v>5</v>
      </c>
      <c r="J12" s="628"/>
      <c r="K12" s="639"/>
      <c r="L12" s="632">
        <v>0.08</v>
      </c>
      <c r="M12" s="633">
        <f t="shared" si="8"/>
        <v>0</v>
      </c>
      <c r="N12" s="634">
        <f t="shared" si="0"/>
        <v>0</v>
      </c>
      <c r="O12" s="53"/>
      <c r="P12" s="81">
        <f t="shared" si="1"/>
        <v>0</v>
      </c>
      <c r="Q12" s="118">
        <f t="shared" si="2"/>
        <v>0</v>
      </c>
      <c r="R12" s="118">
        <f t="shared" si="3"/>
        <v>0</v>
      </c>
      <c r="S12" s="118">
        <f t="shared" si="4"/>
        <v>0</v>
      </c>
      <c r="T12" s="81">
        <f t="shared" si="5"/>
        <v>0</v>
      </c>
      <c r="U12" s="81">
        <f t="shared" si="6"/>
        <v>0</v>
      </c>
    </row>
    <row r="13" spans="1:21" ht="24">
      <c r="A13" s="625" t="s">
        <v>439</v>
      </c>
      <c r="B13" s="626" t="s">
        <v>440</v>
      </c>
      <c r="C13" s="626"/>
      <c r="D13" s="627"/>
      <c r="E13" s="628" t="s">
        <v>441</v>
      </c>
      <c r="F13" s="629">
        <v>1</v>
      </c>
      <c r="G13" s="630">
        <v>20</v>
      </c>
      <c r="H13" s="631">
        <v>40</v>
      </c>
      <c r="I13" s="628">
        <f t="shared" si="7"/>
        <v>61</v>
      </c>
      <c r="J13" s="628"/>
      <c r="K13" s="639"/>
      <c r="L13" s="632">
        <v>0.08</v>
      </c>
      <c r="M13" s="633">
        <f t="shared" si="8"/>
        <v>0</v>
      </c>
      <c r="N13" s="634">
        <f t="shared" si="0"/>
        <v>0</v>
      </c>
      <c r="O13" s="53"/>
      <c r="P13" s="81">
        <f t="shared" si="1"/>
        <v>0</v>
      </c>
      <c r="Q13" s="118">
        <f t="shared" si="2"/>
        <v>0</v>
      </c>
      <c r="R13" s="118">
        <f t="shared" si="3"/>
        <v>0</v>
      </c>
      <c r="S13" s="118">
        <f t="shared" si="4"/>
        <v>0</v>
      </c>
      <c r="T13" s="81">
        <f t="shared" si="5"/>
        <v>0</v>
      </c>
      <c r="U13" s="81">
        <f t="shared" si="6"/>
        <v>0</v>
      </c>
    </row>
    <row r="14" spans="1:21" ht="24">
      <c r="A14" s="625" t="s">
        <v>442</v>
      </c>
      <c r="B14" s="626" t="s">
        <v>443</v>
      </c>
      <c r="C14" s="626"/>
      <c r="D14" s="627"/>
      <c r="E14" s="628" t="s">
        <v>444</v>
      </c>
      <c r="F14" s="629">
        <v>1</v>
      </c>
      <c r="G14" s="630">
        <v>25</v>
      </c>
      <c r="H14" s="631">
        <v>40</v>
      </c>
      <c r="I14" s="628">
        <f t="shared" si="7"/>
        <v>66</v>
      </c>
      <c r="J14" s="628"/>
      <c r="K14" s="639"/>
      <c r="L14" s="632">
        <v>0.08</v>
      </c>
      <c r="M14" s="633">
        <f t="shared" si="8"/>
        <v>0</v>
      </c>
      <c r="N14" s="634">
        <f t="shared" si="0"/>
        <v>0</v>
      </c>
      <c r="O14" s="53"/>
      <c r="P14" s="81">
        <f t="shared" si="1"/>
        <v>0</v>
      </c>
      <c r="Q14" s="118">
        <f t="shared" si="2"/>
        <v>0</v>
      </c>
      <c r="R14" s="118">
        <f t="shared" si="3"/>
        <v>0</v>
      </c>
      <c r="S14" s="118">
        <f t="shared" si="4"/>
        <v>0</v>
      </c>
      <c r="T14" s="81">
        <f t="shared" si="5"/>
        <v>0</v>
      </c>
      <c r="U14" s="81">
        <f t="shared" si="6"/>
        <v>0</v>
      </c>
    </row>
    <row r="15" spans="1:21" ht="36">
      <c r="A15" s="625" t="s">
        <v>445</v>
      </c>
      <c r="B15" s="635" t="s">
        <v>446</v>
      </c>
      <c r="C15" s="626"/>
      <c r="D15" s="627"/>
      <c r="E15" s="628" t="s">
        <v>447</v>
      </c>
      <c r="F15" s="629">
        <v>1</v>
      </c>
      <c r="G15" s="630">
        <v>5</v>
      </c>
      <c r="H15" s="631">
        <v>12</v>
      </c>
      <c r="I15" s="628">
        <f t="shared" si="7"/>
        <v>18</v>
      </c>
      <c r="J15" s="628"/>
      <c r="K15" s="639"/>
      <c r="L15" s="632">
        <v>0.08</v>
      </c>
      <c r="M15" s="633">
        <f t="shared" si="8"/>
        <v>0</v>
      </c>
      <c r="N15" s="634">
        <f t="shared" si="0"/>
        <v>0</v>
      </c>
      <c r="O15" s="53"/>
      <c r="P15" s="81">
        <f t="shared" si="1"/>
        <v>0</v>
      </c>
      <c r="Q15" s="118">
        <f t="shared" si="2"/>
        <v>0</v>
      </c>
      <c r="R15" s="118">
        <f t="shared" si="3"/>
        <v>0</v>
      </c>
      <c r="S15" s="118">
        <f t="shared" si="4"/>
        <v>0</v>
      </c>
      <c r="T15" s="81">
        <f t="shared" si="5"/>
        <v>0</v>
      </c>
      <c r="U15" s="81">
        <f t="shared" si="6"/>
        <v>0</v>
      </c>
    </row>
    <row r="16" spans="1:21" ht="36">
      <c r="A16" s="625" t="s">
        <v>448</v>
      </c>
      <c r="B16" s="635" t="s">
        <v>449</v>
      </c>
      <c r="C16" s="626"/>
      <c r="D16" s="627"/>
      <c r="E16" s="628" t="s">
        <v>429</v>
      </c>
      <c r="F16" s="629">
        <v>0</v>
      </c>
      <c r="G16" s="630">
        <v>5</v>
      </c>
      <c r="H16" s="631">
        <v>12</v>
      </c>
      <c r="I16" s="628">
        <f t="shared" si="7"/>
        <v>17</v>
      </c>
      <c r="J16" s="628"/>
      <c r="K16" s="639"/>
      <c r="L16" s="632">
        <v>0.08</v>
      </c>
      <c r="M16" s="633">
        <f t="shared" si="8"/>
        <v>0</v>
      </c>
      <c r="N16" s="634">
        <f t="shared" si="0"/>
        <v>0</v>
      </c>
      <c r="O16" s="53"/>
      <c r="P16" s="81">
        <f t="shared" si="1"/>
        <v>0</v>
      </c>
      <c r="Q16" s="118">
        <f t="shared" si="2"/>
        <v>0</v>
      </c>
      <c r="R16" s="118">
        <f t="shared" si="3"/>
        <v>0</v>
      </c>
      <c r="S16" s="118">
        <f t="shared" si="4"/>
        <v>0</v>
      </c>
      <c r="T16" s="81">
        <f t="shared" si="5"/>
        <v>0</v>
      </c>
      <c r="U16" s="81">
        <f t="shared" si="6"/>
        <v>0</v>
      </c>
    </row>
    <row r="17" spans="1:21" ht="24">
      <c r="A17" s="625" t="s">
        <v>450</v>
      </c>
      <c r="B17" s="626" t="s">
        <v>451</v>
      </c>
      <c r="C17" s="626"/>
      <c r="D17" s="627"/>
      <c r="E17" s="628" t="s">
        <v>435</v>
      </c>
      <c r="F17" s="629">
        <v>1</v>
      </c>
      <c r="G17" s="630">
        <v>40</v>
      </c>
      <c r="H17" s="631">
        <v>40</v>
      </c>
      <c r="I17" s="628">
        <f t="shared" si="7"/>
        <v>81</v>
      </c>
      <c r="J17" s="628"/>
      <c r="K17" s="639"/>
      <c r="L17" s="632">
        <v>0.08</v>
      </c>
      <c r="M17" s="633">
        <f t="shared" si="8"/>
        <v>0</v>
      </c>
      <c r="N17" s="634">
        <f t="shared" si="0"/>
        <v>0</v>
      </c>
      <c r="O17" s="53"/>
      <c r="P17" s="81">
        <f t="shared" si="1"/>
        <v>0</v>
      </c>
      <c r="Q17" s="118">
        <f t="shared" si="2"/>
        <v>0</v>
      </c>
      <c r="R17" s="118">
        <f t="shared" si="3"/>
        <v>0</v>
      </c>
      <c r="S17" s="118">
        <f t="shared" si="4"/>
        <v>0</v>
      </c>
      <c r="T17" s="81">
        <f t="shared" si="5"/>
        <v>0</v>
      </c>
      <c r="U17" s="81">
        <f t="shared" si="6"/>
        <v>0</v>
      </c>
    </row>
    <row r="18" spans="1:21" ht="24">
      <c r="A18" s="625" t="s">
        <v>452</v>
      </c>
      <c r="B18" s="626" t="s">
        <v>453</v>
      </c>
      <c r="C18" s="626"/>
      <c r="D18" s="627"/>
      <c r="E18" s="628" t="s">
        <v>438</v>
      </c>
      <c r="F18" s="629">
        <v>1</v>
      </c>
      <c r="G18" s="630">
        <v>80</v>
      </c>
      <c r="H18" s="631">
        <v>20</v>
      </c>
      <c r="I18" s="628">
        <f t="shared" si="7"/>
        <v>101</v>
      </c>
      <c r="J18" s="628"/>
      <c r="K18" s="639"/>
      <c r="L18" s="632">
        <v>0.08</v>
      </c>
      <c r="M18" s="633">
        <f t="shared" si="8"/>
        <v>0</v>
      </c>
      <c r="N18" s="634">
        <f t="shared" si="0"/>
        <v>0</v>
      </c>
      <c r="O18" s="53"/>
      <c r="P18" s="81">
        <f t="shared" si="1"/>
        <v>0</v>
      </c>
      <c r="Q18" s="118">
        <f t="shared" si="2"/>
        <v>0</v>
      </c>
      <c r="R18" s="118">
        <f t="shared" si="3"/>
        <v>0</v>
      </c>
      <c r="S18" s="118">
        <f t="shared" si="4"/>
        <v>0</v>
      </c>
      <c r="T18" s="81">
        <f t="shared" si="5"/>
        <v>0</v>
      </c>
      <c r="U18" s="81">
        <f t="shared" si="6"/>
        <v>0</v>
      </c>
    </row>
    <row r="19" spans="1:21" ht="24">
      <c r="A19" s="625" t="s">
        <v>454</v>
      </c>
      <c r="B19" s="626" t="s">
        <v>455</v>
      </c>
      <c r="C19" s="626"/>
      <c r="D19" s="627"/>
      <c r="E19" s="628" t="s">
        <v>456</v>
      </c>
      <c r="F19" s="629">
        <v>1</v>
      </c>
      <c r="G19" s="630">
        <v>3</v>
      </c>
      <c r="H19" s="631">
        <v>30</v>
      </c>
      <c r="I19" s="628">
        <f t="shared" si="7"/>
        <v>34</v>
      </c>
      <c r="J19" s="628"/>
      <c r="K19" s="639"/>
      <c r="L19" s="632">
        <v>0.08</v>
      </c>
      <c r="M19" s="633">
        <f t="shared" si="8"/>
        <v>0</v>
      </c>
      <c r="N19" s="634">
        <f t="shared" si="0"/>
        <v>0</v>
      </c>
      <c r="O19" s="53"/>
      <c r="P19" s="81">
        <f t="shared" si="1"/>
        <v>0</v>
      </c>
      <c r="Q19" s="118">
        <f t="shared" si="2"/>
        <v>0</v>
      </c>
      <c r="R19" s="118">
        <f t="shared" si="3"/>
        <v>0</v>
      </c>
      <c r="S19" s="118">
        <f t="shared" si="4"/>
        <v>0</v>
      </c>
      <c r="T19" s="81">
        <f t="shared" si="5"/>
        <v>0</v>
      </c>
      <c r="U19" s="81">
        <f t="shared" si="6"/>
        <v>0</v>
      </c>
    </row>
    <row r="20" spans="1:21" ht="24">
      <c r="A20" s="625" t="s">
        <v>457</v>
      </c>
      <c r="B20" s="626" t="s">
        <v>458</v>
      </c>
      <c r="C20" s="626"/>
      <c r="D20" s="627"/>
      <c r="E20" s="628" t="s">
        <v>459</v>
      </c>
      <c r="F20" s="629">
        <v>1</v>
      </c>
      <c r="G20" s="630">
        <v>3</v>
      </c>
      <c r="H20" s="631">
        <v>20</v>
      </c>
      <c r="I20" s="628">
        <f t="shared" si="7"/>
        <v>24</v>
      </c>
      <c r="J20" s="628"/>
      <c r="K20" s="639"/>
      <c r="L20" s="632">
        <v>0.08</v>
      </c>
      <c r="M20" s="633">
        <f t="shared" si="8"/>
        <v>0</v>
      </c>
      <c r="N20" s="634">
        <f t="shared" si="0"/>
        <v>0</v>
      </c>
      <c r="O20" s="53"/>
      <c r="P20" s="81">
        <f t="shared" si="1"/>
        <v>0</v>
      </c>
      <c r="Q20" s="118">
        <f t="shared" si="2"/>
        <v>0</v>
      </c>
      <c r="R20" s="118">
        <f t="shared" si="3"/>
        <v>0</v>
      </c>
      <c r="S20" s="118">
        <f t="shared" si="4"/>
        <v>0</v>
      </c>
      <c r="T20" s="81">
        <f t="shared" si="5"/>
        <v>0</v>
      </c>
      <c r="U20" s="81">
        <f t="shared" si="6"/>
        <v>0</v>
      </c>
    </row>
    <row r="21" spans="1:21" ht="24">
      <c r="A21" s="625" t="s">
        <v>460</v>
      </c>
      <c r="B21" s="636" t="s">
        <v>461</v>
      </c>
      <c r="C21" s="626"/>
      <c r="D21" s="627"/>
      <c r="E21" s="637" t="s">
        <v>462</v>
      </c>
      <c r="F21" s="629">
        <v>0</v>
      </c>
      <c r="G21" s="630">
        <v>0</v>
      </c>
      <c r="H21" s="631">
        <v>80</v>
      </c>
      <c r="I21" s="628">
        <f t="shared" si="7"/>
        <v>80</v>
      </c>
      <c r="J21" s="628"/>
      <c r="K21" s="639"/>
      <c r="L21" s="632">
        <v>0.08</v>
      </c>
      <c r="M21" s="633">
        <f t="shared" si="8"/>
        <v>0</v>
      </c>
      <c r="N21" s="634">
        <f t="shared" si="0"/>
        <v>0</v>
      </c>
      <c r="O21" s="53"/>
      <c r="P21" s="81">
        <f t="shared" si="1"/>
        <v>0</v>
      </c>
      <c r="Q21" s="118">
        <f t="shared" si="2"/>
        <v>0</v>
      </c>
      <c r="R21" s="118">
        <f t="shared" si="3"/>
        <v>0</v>
      </c>
      <c r="S21" s="118">
        <f t="shared" si="4"/>
        <v>0</v>
      </c>
      <c r="T21" s="81">
        <f t="shared" si="5"/>
        <v>0</v>
      </c>
      <c r="U21" s="81">
        <f t="shared" si="6"/>
        <v>0</v>
      </c>
    </row>
    <row r="22" spans="1:21" ht="24">
      <c r="A22" s="625" t="s">
        <v>463</v>
      </c>
      <c r="B22" s="636" t="s">
        <v>464</v>
      </c>
      <c r="C22" s="626"/>
      <c r="D22" s="627"/>
      <c r="E22" s="637" t="s">
        <v>465</v>
      </c>
      <c r="F22" s="629">
        <v>0</v>
      </c>
      <c r="G22" s="630">
        <v>0</v>
      </c>
      <c r="H22" s="631">
        <v>10</v>
      </c>
      <c r="I22" s="628">
        <f t="shared" si="7"/>
        <v>10</v>
      </c>
      <c r="J22" s="628"/>
      <c r="K22" s="639"/>
      <c r="L22" s="632">
        <v>0.08</v>
      </c>
      <c r="M22" s="633">
        <f t="shared" si="8"/>
        <v>0</v>
      </c>
      <c r="N22" s="634">
        <f t="shared" si="0"/>
        <v>0</v>
      </c>
      <c r="O22" s="53"/>
      <c r="P22" s="81">
        <f t="shared" si="1"/>
        <v>0</v>
      </c>
      <c r="Q22" s="118">
        <f t="shared" si="2"/>
        <v>0</v>
      </c>
      <c r="R22" s="118">
        <f t="shared" si="3"/>
        <v>0</v>
      </c>
      <c r="S22" s="118">
        <f t="shared" si="4"/>
        <v>0</v>
      </c>
      <c r="T22" s="81">
        <f t="shared" si="5"/>
        <v>0</v>
      </c>
      <c r="U22" s="81">
        <f t="shared" si="6"/>
        <v>0</v>
      </c>
    </row>
    <row r="23" spans="1:21" ht="24">
      <c r="A23" s="625" t="s">
        <v>466</v>
      </c>
      <c r="B23" s="626" t="s">
        <v>467</v>
      </c>
      <c r="C23" s="626"/>
      <c r="D23" s="627"/>
      <c r="E23" s="628" t="s">
        <v>468</v>
      </c>
      <c r="F23" s="629">
        <v>0</v>
      </c>
      <c r="G23" s="630">
        <v>6</v>
      </c>
      <c r="H23" s="631">
        <v>0</v>
      </c>
      <c r="I23" s="628">
        <f t="shared" si="7"/>
        <v>6</v>
      </c>
      <c r="J23" s="628"/>
      <c r="K23" s="639"/>
      <c r="L23" s="632">
        <v>0.08</v>
      </c>
      <c r="M23" s="633">
        <f t="shared" si="8"/>
        <v>0</v>
      </c>
      <c r="N23" s="634">
        <f t="shared" si="0"/>
        <v>0</v>
      </c>
      <c r="O23" s="53"/>
      <c r="P23" s="81">
        <f t="shared" si="1"/>
        <v>0</v>
      </c>
      <c r="Q23" s="118">
        <f t="shared" si="2"/>
        <v>0</v>
      </c>
      <c r="R23" s="118">
        <f t="shared" si="3"/>
        <v>0</v>
      </c>
      <c r="S23" s="118">
        <f t="shared" si="4"/>
        <v>0</v>
      </c>
      <c r="T23" s="81">
        <f t="shared" si="5"/>
        <v>0</v>
      </c>
      <c r="U23" s="81">
        <f t="shared" si="6"/>
        <v>0</v>
      </c>
    </row>
    <row r="24" spans="1:21" ht="36">
      <c r="A24" s="625" t="s">
        <v>469</v>
      </c>
      <c r="B24" s="626" t="s">
        <v>470</v>
      </c>
      <c r="C24" s="615"/>
      <c r="D24" s="612"/>
      <c r="E24" s="628" t="s">
        <v>471</v>
      </c>
      <c r="F24" s="629">
        <v>1</v>
      </c>
      <c r="G24" s="630">
        <v>3</v>
      </c>
      <c r="H24" s="631">
        <v>10</v>
      </c>
      <c r="I24" s="628">
        <f t="shared" si="7"/>
        <v>14</v>
      </c>
      <c r="J24" s="628"/>
      <c r="K24" s="640"/>
      <c r="L24" s="632">
        <v>0.08</v>
      </c>
      <c r="M24" s="633">
        <f t="shared" si="8"/>
        <v>0</v>
      </c>
      <c r="N24" s="634">
        <f t="shared" si="0"/>
        <v>0</v>
      </c>
      <c r="O24" s="53"/>
      <c r="P24" s="81">
        <f t="shared" si="1"/>
        <v>0</v>
      </c>
      <c r="Q24" s="118">
        <f t="shared" si="2"/>
        <v>0</v>
      </c>
      <c r="R24" s="118">
        <f t="shared" si="3"/>
        <v>0</v>
      </c>
      <c r="S24" s="118">
        <f t="shared" si="4"/>
        <v>0</v>
      </c>
      <c r="T24" s="81">
        <f t="shared" si="5"/>
        <v>0</v>
      </c>
      <c r="U24" s="81">
        <f t="shared" si="6"/>
        <v>0</v>
      </c>
    </row>
    <row r="25" spans="1:21" ht="36">
      <c r="A25" s="625" t="s">
        <v>472</v>
      </c>
      <c r="B25" s="626" t="s">
        <v>473</v>
      </c>
      <c r="C25" s="628"/>
      <c r="D25" s="638"/>
      <c r="E25" s="628" t="s">
        <v>474</v>
      </c>
      <c r="F25" s="629">
        <v>30</v>
      </c>
      <c r="G25" s="630">
        <v>10</v>
      </c>
      <c r="H25" s="631">
        <v>25</v>
      </c>
      <c r="I25" s="628">
        <f t="shared" si="7"/>
        <v>65</v>
      </c>
      <c r="J25" s="628"/>
      <c r="K25" s="639"/>
      <c r="L25" s="632">
        <v>0.08</v>
      </c>
      <c r="M25" s="633">
        <f t="shared" si="8"/>
        <v>0</v>
      </c>
      <c r="N25" s="634">
        <f t="shared" si="0"/>
        <v>0</v>
      </c>
      <c r="O25" s="53"/>
      <c r="P25" s="81">
        <f t="shared" si="1"/>
        <v>0</v>
      </c>
      <c r="Q25" s="118">
        <f t="shared" si="2"/>
        <v>0</v>
      </c>
      <c r="R25" s="118">
        <f t="shared" si="3"/>
        <v>0</v>
      </c>
      <c r="S25" s="118">
        <f t="shared" si="4"/>
        <v>0</v>
      </c>
      <c r="T25" s="81">
        <f t="shared" si="5"/>
        <v>0</v>
      </c>
      <c r="U25" s="81">
        <f t="shared" si="6"/>
        <v>0</v>
      </c>
    </row>
    <row r="26" spans="1:21" ht="36">
      <c r="A26" s="625" t="s">
        <v>475</v>
      </c>
      <c r="B26" s="626" t="s">
        <v>476</v>
      </c>
      <c r="C26" s="615"/>
      <c r="D26" s="612"/>
      <c r="E26" s="628" t="s">
        <v>477</v>
      </c>
      <c r="F26" s="629">
        <v>90</v>
      </c>
      <c r="G26" s="630">
        <v>300</v>
      </c>
      <c r="H26" s="631">
        <v>30</v>
      </c>
      <c r="I26" s="628">
        <f t="shared" si="7"/>
        <v>420</v>
      </c>
      <c r="J26" s="628"/>
      <c r="K26" s="640"/>
      <c r="L26" s="632">
        <v>0.08</v>
      </c>
      <c r="M26" s="633">
        <f t="shared" si="8"/>
        <v>0</v>
      </c>
      <c r="N26" s="634">
        <f t="shared" si="0"/>
        <v>0</v>
      </c>
      <c r="O26" s="53"/>
      <c r="P26" s="81">
        <f t="shared" si="1"/>
        <v>0</v>
      </c>
      <c r="Q26" s="118">
        <f t="shared" si="2"/>
        <v>0</v>
      </c>
      <c r="R26" s="118">
        <f t="shared" si="3"/>
        <v>0</v>
      </c>
      <c r="S26" s="118">
        <f t="shared" si="4"/>
        <v>0</v>
      </c>
      <c r="T26" s="81">
        <f t="shared" si="5"/>
        <v>0</v>
      </c>
      <c r="U26" s="81">
        <f t="shared" si="6"/>
        <v>0</v>
      </c>
    </row>
    <row r="27" spans="1:21" ht="24">
      <c r="A27" s="625" t="s">
        <v>478</v>
      </c>
      <c r="B27" s="626" t="s">
        <v>479</v>
      </c>
      <c r="C27" s="615"/>
      <c r="D27" s="612"/>
      <c r="E27" s="628" t="s">
        <v>480</v>
      </c>
      <c r="F27" s="629">
        <v>35</v>
      </c>
      <c r="G27" s="630">
        <v>0</v>
      </c>
      <c r="H27" s="631">
        <v>1</v>
      </c>
      <c r="I27" s="628">
        <f t="shared" si="7"/>
        <v>36</v>
      </c>
      <c r="J27" s="628"/>
      <c r="K27" s="640"/>
      <c r="L27" s="632">
        <v>0.08</v>
      </c>
      <c r="M27" s="633">
        <f t="shared" si="8"/>
        <v>0</v>
      </c>
      <c r="N27" s="634">
        <f t="shared" si="0"/>
        <v>0</v>
      </c>
      <c r="O27" s="53"/>
      <c r="P27" s="81">
        <f t="shared" si="1"/>
        <v>0</v>
      </c>
      <c r="Q27" s="118">
        <f t="shared" si="2"/>
        <v>0</v>
      </c>
      <c r="R27" s="118">
        <f t="shared" si="3"/>
        <v>0</v>
      </c>
      <c r="S27" s="118">
        <f t="shared" si="4"/>
        <v>0</v>
      </c>
      <c r="T27" s="81">
        <f t="shared" si="5"/>
        <v>0</v>
      </c>
      <c r="U27" s="81">
        <f t="shared" si="6"/>
        <v>0</v>
      </c>
    </row>
    <row r="28" spans="1:21" ht="24">
      <c r="A28" s="625" t="s">
        <v>481</v>
      </c>
      <c r="B28" s="626" t="s">
        <v>482</v>
      </c>
      <c r="C28" s="615"/>
      <c r="D28" s="612"/>
      <c r="E28" s="628" t="s">
        <v>483</v>
      </c>
      <c r="F28" s="629">
        <v>5</v>
      </c>
      <c r="G28" s="630">
        <v>10</v>
      </c>
      <c r="H28" s="631">
        <v>22</v>
      </c>
      <c r="I28" s="628">
        <f t="shared" si="7"/>
        <v>37</v>
      </c>
      <c r="J28" s="628"/>
      <c r="K28" s="640"/>
      <c r="L28" s="632">
        <v>0.08</v>
      </c>
      <c r="M28" s="633">
        <f t="shared" si="8"/>
        <v>0</v>
      </c>
      <c r="N28" s="634">
        <f t="shared" si="0"/>
        <v>0</v>
      </c>
      <c r="O28" s="53"/>
      <c r="P28" s="81">
        <f t="shared" si="1"/>
        <v>0</v>
      </c>
      <c r="Q28" s="118">
        <f t="shared" si="2"/>
        <v>0</v>
      </c>
      <c r="R28" s="118">
        <f t="shared" si="3"/>
        <v>0</v>
      </c>
      <c r="S28" s="118">
        <f t="shared" si="4"/>
        <v>0</v>
      </c>
      <c r="T28" s="81">
        <f t="shared" si="5"/>
        <v>0</v>
      </c>
      <c r="U28" s="81">
        <f t="shared" si="6"/>
        <v>0</v>
      </c>
    </row>
    <row r="29" spans="1:21" ht="72">
      <c r="A29" s="625" t="s">
        <v>484</v>
      </c>
      <c r="B29" s="626" t="s">
        <v>485</v>
      </c>
      <c r="C29" s="626"/>
      <c r="D29" s="627"/>
      <c r="E29" s="628" t="s">
        <v>486</v>
      </c>
      <c r="F29" s="629">
        <v>0</v>
      </c>
      <c r="G29" s="630">
        <v>5</v>
      </c>
      <c r="H29" s="631">
        <v>0</v>
      </c>
      <c r="I29" s="628">
        <f t="shared" si="7"/>
        <v>5</v>
      </c>
      <c r="J29" s="628"/>
      <c r="K29" s="639"/>
      <c r="L29" s="632">
        <v>0.08</v>
      </c>
      <c r="M29" s="633">
        <f t="shared" si="8"/>
        <v>0</v>
      </c>
      <c r="N29" s="634">
        <f t="shared" si="0"/>
        <v>0</v>
      </c>
      <c r="O29" s="53"/>
      <c r="P29" s="81">
        <f t="shared" si="1"/>
        <v>0</v>
      </c>
      <c r="Q29" s="118">
        <f t="shared" si="2"/>
        <v>0</v>
      </c>
      <c r="R29" s="118">
        <f t="shared" si="3"/>
        <v>0</v>
      </c>
      <c r="S29" s="118">
        <f t="shared" si="4"/>
        <v>0</v>
      </c>
      <c r="T29" s="81">
        <f t="shared" si="5"/>
        <v>0</v>
      </c>
      <c r="U29" s="81">
        <f t="shared" si="6"/>
        <v>0</v>
      </c>
    </row>
    <row r="30" spans="1:21">
      <c r="A30" s="689" t="s">
        <v>487</v>
      </c>
      <c r="B30" s="689"/>
      <c r="C30" s="689"/>
      <c r="D30" s="689"/>
      <c r="E30" s="689"/>
      <c r="F30" s="689"/>
      <c r="G30" s="689"/>
      <c r="H30" s="689"/>
      <c r="I30" s="689"/>
      <c r="J30" s="689"/>
      <c r="K30" s="689"/>
      <c r="L30" s="689"/>
      <c r="M30" s="264">
        <f>SUM(M7:M29)</f>
        <v>0</v>
      </c>
      <c r="N30" s="98">
        <f>SUM(N7:N29)</f>
        <v>0</v>
      </c>
      <c r="O30" s="53"/>
      <c r="P30" s="99">
        <f t="shared" ref="P30:U30" si="9">SUM(P7:P29)</f>
        <v>0</v>
      </c>
      <c r="Q30" s="99">
        <f t="shared" si="9"/>
        <v>0</v>
      </c>
      <c r="R30" s="99">
        <f t="shared" si="9"/>
        <v>0</v>
      </c>
      <c r="S30" s="99">
        <f t="shared" si="9"/>
        <v>0</v>
      </c>
      <c r="T30" s="99">
        <f t="shared" si="9"/>
        <v>0</v>
      </c>
      <c r="U30" s="99">
        <f t="shared" si="9"/>
        <v>0</v>
      </c>
    </row>
    <row r="31" spans="1:21">
      <c r="A31" s="136"/>
      <c r="B31" s="267"/>
      <c r="C31" s="136"/>
      <c r="D31" s="136"/>
      <c r="E31" s="136"/>
      <c r="F31" s="136"/>
      <c r="G31" s="268"/>
      <c r="H31" s="269"/>
      <c r="I31" s="270"/>
      <c r="J31" s="270"/>
      <c r="K31" s="271"/>
      <c r="L31" s="270"/>
      <c r="M31" s="272"/>
      <c r="N31" s="272"/>
      <c r="O31" s="53"/>
      <c r="P31" s="53"/>
      <c r="Q31" s="53"/>
      <c r="R31" s="53"/>
      <c r="S31" s="53"/>
      <c r="T31" s="53"/>
      <c r="U31" s="53"/>
    </row>
    <row r="32" spans="1:21">
      <c r="A32" s="136"/>
      <c r="B32" s="228"/>
      <c r="C32" s="136"/>
      <c r="D32" s="136"/>
      <c r="E32" s="136"/>
      <c r="F32" s="136"/>
      <c r="G32" s="268"/>
      <c r="H32" s="269"/>
      <c r="I32" s="57"/>
      <c r="J32" s="57"/>
      <c r="K32" s="272"/>
      <c r="L32" s="57"/>
      <c r="M32" s="272"/>
      <c r="N32" s="272"/>
      <c r="O32" s="53"/>
      <c r="P32" s="103"/>
      <c r="Q32" s="103"/>
      <c r="R32" s="103"/>
      <c r="S32" s="103"/>
      <c r="T32" s="103"/>
      <c r="U32" s="53"/>
    </row>
    <row r="33" spans="1:21">
      <c r="A33" s="53" t="s">
        <v>98</v>
      </c>
      <c r="B33" s="228"/>
      <c r="C33" s="136"/>
      <c r="D33" s="136"/>
      <c r="E33" s="136"/>
      <c r="F33" s="136"/>
      <c r="G33" s="268"/>
      <c r="H33" s="269"/>
      <c r="I33" s="57"/>
      <c r="J33" s="57"/>
      <c r="K33" s="272"/>
      <c r="L33" s="57"/>
      <c r="M33" s="272"/>
      <c r="N33" s="272"/>
      <c r="O33" s="53"/>
      <c r="P33" s="103"/>
      <c r="Q33" s="103"/>
      <c r="R33" s="103"/>
      <c r="S33" s="103"/>
      <c r="T33" s="103"/>
      <c r="U33" s="53"/>
    </row>
    <row r="34" spans="1:21">
      <c r="A34" s="53"/>
      <c r="B34" s="53"/>
      <c r="C34" s="53"/>
      <c r="D34" s="102"/>
      <c r="E34" s="102"/>
      <c r="F34" s="102"/>
      <c r="G34" s="102"/>
      <c r="H34" s="102"/>
      <c r="I34" s="57"/>
      <c r="J34" s="57"/>
      <c r="K34" s="53"/>
      <c r="L34" s="55"/>
      <c r="M34" s="55"/>
      <c r="N34" s="53"/>
      <c r="O34" s="56"/>
      <c r="P34" s="103"/>
      <c r="Q34" s="103"/>
      <c r="R34" s="103"/>
      <c r="S34" s="53"/>
      <c r="T34" s="103"/>
      <c r="U34" s="53"/>
    </row>
    <row r="36" spans="1:21">
      <c r="A36" s="644" t="s">
        <v>488</v>
      </c>
    </row>
    <row r="37" spans="1:21">
      <c r="A37" s="644" t="s">
        <v>489</v>
      </c>
    </row>
    <row r="40" spans="1:21">
      <c r="A40" s="644" t="s">
        <v>99</v>
      </c>
    </row>
  </sheetData>
  <mergeCells count="4">
    <mergeCell ref="P6:Q6"/>
    <mergeCell ref="R6:S6"/>
    <mergeCell ref="T6:U6"/>
    <mergeCell ref="A30:L30"/>
  </mergeCells>
  <conditionalFormatting sqref="P7:U29">
    <cfRule type="expression" dxfId="38" priority="1">
      <formula>NA()</formula>
    </cfRule>
  </conditionalFormatting>
  <pageMargins left="0.7" right="0.7" top="0.75" bottom="0.75" header="0.3" footer="0.3"/>
  <pageSetup paperSize="9" scale="54" orientation="landscape" r:id="rId1"/>
  <ignoredErrors>
    <ignoredError sqref="A19:A29" twoDigitTextYear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U31"/>
  <sheetViews>
    <sheetView zoomScaleNormal="100" workbookViewId="0">
      <selection activeCell="A5" sqref="A5"/>
    </sheetView>
  </sheetViews>
  <sheetFormatPr defaultRowHeight="15"/>
  <cols>
    <col min="1" max="1" width="6" customWidth="1"/>
    <col min="2" max="2" width="19.42578125" customWidth="1"/>
    <col min="3" max="3" width="10.85546875" customWidth="1"/>
  </cols>
  <sheetData>
    <row r="1" spans="1:21">
      <c r="A1" s="50" t="s">
        <v>0</v>
      </c>
      <c r="B1" s="53"/>
      <c r="C1" s="51"/>
      <c r="D1" s="53"/>
      <c r="E1" s="53"/>
      <c r="F1" s="53"/>
      <c r="G1" s="53"/>
      <c r="H1" s="53" t="s">
        <v>1</v>
      </c>
      <c r="I1" s="53"/>
      <c r="J1" s="53"/>
      <c r="K1" s="53"/>
      <c r="L1" s="53"/>
      <c r="M1" s="53"/>
      <c r="N1" s="55"/>
      <c r="O1" s="53"/>
      <c r="P1" s="53"/>
      <c r="Q1" s="53"/>
      <c r="R1" s="53"/>
      <c r="S1" s="53"/>
      <c r="T1" s="53"/>
      <c r="U1" s="53"/>
    </row>
    <row r="2" spans="1:21">
      <c r="A2" s="53" t="s">
        <v>2</v>
      </c>
      <c r="B2" s="53"/>
      <c r="C2" s="62"/>
      <c r="D2" s="59"/>
      <c r="E2" s="53"/>
      <c r="F2" s="53"/>
      <c r="G2" s="53"/>
      <c r="H2" s="53"/>
      <c r="I2" s="53"/>
      <c r="J2" s="53"/>
      <c r="K2" s="53"/>
      <c r="L2" s="53"/>
      <c r="M2" s="53"/>
      <c r="N2" s="55"/>
      <c r="O2" s="53"/>
      <c r="P2" s="53"/>
      <c r="Q2" s="53"/>
      <c r="R2" s="53"/>
      <c r="S2" s="53"/>
      <c r="T2" s="53"/>
      <c r="U2" s="53"/>
    </row>
    <row r="3" spans="1:21">
      <c r="A3" s="53"/>
      <c r="B3" s="53"/>
      <c r="C3" s="51"/>
      <c r="D3" s="53"/>
      <c r="E3" s="60"/>
      <c r="F3" s="53"/>
      <c r="G3" s="53"/>
      <c r="H3" s="53"/>
      <c r="I3" s="53"/>
      <c r="J3" s="53"/>
      <c r="K3" s="53"/>
      <c r="L3" s="53"/>
      <c r="M3" s="53"/>
      <c r="N3" s="55"/>
      <c r="O3" s="53"/>
      <c r="P3" s="53"/>
      <c r="Q3" s="53"/>
      <c r="R3" s="53"/>
      <c r="S3" s="53"/>
      <c r="T3" s="53"/>
      <c r="U3" s="53"/>
    </row>
    <row r="4" spans="1:21">
      <c r="A4" s="61" t="s">
        <v>527</v>
      </c>
      <c r="B4" s="61"/>
      <c r="C4" s="133"/>
      <c r="D4" s="61"/>
      <c r="E4" s="60" t="s">
        <v>4</v>
      </c>
      <c r="F4" s="53"/>
      <c r="G4" s="53"/>
      <c r="H4" s="53"/>
      <c r="I4" s="53"/>
      <c r="J4" s="53"/>
      <c r="K4" s="53"/>
      <c r="L4" s="53"/>
      <c r="M4" s="53"/>
      <c r="N4" s="55"/>
      <c r="O4" s="53"/>
      <c r="P4" s="53"/>
      <c r="Q4" s="53"/>
      <c r="R4" s="53"/>
      <c r="S4" s="53"/>
      <c r="T4" s="53"/>
      <c r="U4" s="53"/>
    </row>
    <row r="5" spans="1:21" ht="33.75">
      <c r="A5" s="64"/>
      <c r="B5" s="65"/>
      <c r="C5" s="64"/>
      <c r="D5" s="230"/>
      <c r="E5" s="230"/>
      <c r="F5" s="66" t="s">
        <v>5</v>
      </c>
      <c r="G5" s="66" t="s">
        <v>6</v>
      </c>
      <c r="H5" s="68" t="s">
        <v>7</v>
      </c>
      <c r="I5" s="66" t="s">
        <v>8</v>
      </c>
      <c r="J5" s="52"/>
      <c r="K5" s="52"/>
      <c r="L5" s="67"/>
      <c r="M5" s="52"/>
      <c r="N5" s="52"/>
      <c r="O5" s="56"/>
      <c r="P5" s="53"/>
      <c r="Q5" s="53"/>
      <c r="R5" s="53"/>
      <c r="S5" s="53"/>
      <c r="T5" s="53"/>
      <c r="U5" s="53"/>
    </row>
    <row r="6" spans="1:21" ht="56.25">
      <c r="A6" s="68" t="s">
        <v>9</v>
      </c>
      <c r="B6" s="68" t="s">
        <v>10</v>
      </c>
      <c r="C6" s="112" t="s">
        <v>11</v>
      </c>
      <c r="D6" s="112" t="s">
        <v>12</v>
      </c>
      <c r="E6" s="68" t="s">
        <v>13</v>
      </c>
      <c r="F6" s="68" t="s">
        <v>14</v>
      </c>
      <c r="G6" s="68" t="s">
        <v>14</v>
      </c>
      <c r="H6" s="68" t="s">
        <v>1984</v>
      </c>
      <c r="I6" s="68" t="s">
        <v>156</v>
      </c>
      <c r="J6" s="68" t="s">
        <v>17</v>
      </c>
      <c r="K6" s="70" t="s">
        <v>18</v>
      </c>
      <c r="L6" s="68" t="s">
        <v>19</v>
      </c>
      <c r="M6" s="185" t="s">
        <v>20</v>
      </c>
      <c r="N6" s="68" t="s">
        <v>21</v>
      </c>
      <c r="O6" s="53"/>
      <c r="P6" s="687" t="s">
        <v>22</v>
      </c>
      <c r="Q6" s="687"/>
      <c r="R6" s="701" t="s">
        <v>23</v>
      </c>
      <c r="S6" s="701"/>
      <c r="T6" s="687" t="s">
        <v>24</v>
      </c>
      <c r="U6" s="687"/>
    </row>
    <row r="7" spans="1:21" ht="24">
      <c r="A7" s="273" t="s">
        <v>490</v>
      </c>
      <c r="B7" s="72" t="s">
        <v>491</v>
      </c>
      <c r="C7" s="142"/>
      <c r="D7" s="274"/>
      <c r="E7" s="126" t="s">
        <v>447</v>
      </c>
      <c r="F7" s="566">
        <v>70</v>
      </c>
      <c r="G7" s="567">
        <v>40</v>
      </c>
      <c r="H7" s="568">
        <v>10</v>
      </c>
      <c r="I7" s="88">
        <f t="shared" ref="I7:I20" si="0">SUM(F7,G7:H7)</f>
        <v>120</v>
      </c>
      <c r="J7" s="88"/>
      <c r="K7" s="275"/>
      <c r="L7" s="255">
        <v>0.08</v>
      </c>
      <c r="M7" s="256">
        <f t="shared" ref="M7:M20" si="1">ROUND((I7*K7),2)</f>
        <v>0</v>
      </c>
      <c r="N7" s="257">
        <f t="shared" ref="N7:N20" si="2">ROUND((M7+M7*L7),2)</f>
        <v>0</v>
      </c>
      <c r="O7" s="53"/>
      <c r="P7" s="81">
        <f t="shared" ref="P7:P20" si="3">ROUND((F7*K7),2)</f>
        <v>0</v>
      </c>
      <c r="Q7" s="115">
        <f t="shared" ref="Q7:Q20" si="4">ROUND((P7+P7*L7),2)</f>
        <v>0</v>
      </c>
      <c r="R7" s="118">
        <f t="shared" ref="R7:R20" si="5">ROUND((G7*K7),2)</f>
        <v>0</v>
      </c>
      <c r="S7" s="115">
        <f t="shared" ref="S7:S20" si="6">ROUND((R7+R7*L7),2)</f>
        <v>0</v>
      </c>
      <c r="T7" s="81">
        <f t="shared" ref="T7:T20" si="7">ROUND((H7*K7),2)</f>
        <v>0</v>
      </c>
      <c r="U7" s="81">
        <f t="shared" ref="U7:U20" si="8">ROUND((T7+T7*L7),2)</f>
        <v>0</v>
      </c>
    </row>
    <row r="8" spans="1:21" ht="24">
      <c r="A8" s="273" t="s">
        <v>492</v>
      </c>
      <c r="B8" s="72" t="s">
        <v>493</v>
      </c>
      <c r="C8" s="142"/>
      <c r="D8" s="274"/>
      <c r="E8" s="126" t="s">
        <v>494</v>
      </c>
      <c r="F8" s="566">
        <v>45</v>
      </c>
      <c r="G8" s="567">
        <v>350</v>
      </c>
      <c r="H8" s="568">
        <v>300</v>
      </c>
      <c r="I8" s="88">
        <f t="shared" si="0"/>
        <v>695</v>
      </c>
      <c r="J8" s="88"/>
      <c r="K8" s="275"/>
      <c r="L8" s="255">
        <v>0.08</v>
      </c>
      <c r="M8" s="256">
        <f t="shared" si="1"/>
        <v>0</v>
      </c>
      <c r="N8" s="257">
        <f t="shared" si="2"/>
        <v>0</v>
      </c>
      <c r="O8" s="53"/>
      <c r="P8" s="81">
        <f t="shared" si="3"/>
        <v>0</v>
      </c>
      <c r="Q8" s="115">
        <f t="shared" si="4"/>
        <v>0</v>
      </c>
      <c r="R8" s="118">
        <f t="shared" si="5"/>
        <v>0</v>
      </c>
      <c r="S8" s="115">
        <f t="shared" si="6"/>
        <v>0</v>
      </c>
      <c r="T8" s="81">
        <f t="shared" si="7"/>
        <v>0</v>
      </c>
      <c r="U8" s="81">
        <f t="shared" si="8"/>
        <v>0</v>
      </c>
    </row>
    <row r="9" spans="1:21" ht="24">
      <c r="A9" s="273" t="s">
        <v>495</v>
      </c>
      <c r="B9" s="72" t="s">
        <v>496</v>
      </c>
      <c r="C9" s="146"/>
      <c r="D9" s="274"/>
      <c r="E9" s="126" t="s">
        <v>497</v>
      </c>
      <c r="F9" s="569">
        <v>20</v>
      </c>
      <c r="G9" s="570">
        <v>40</v>
      </c>
      <c r="H9" s="571">
        <v>50</v>
      </c>
      <c r="I9" s="88">
        <f t="shared" si="0"/>
        <v>110</v>
      </c>
      <c r="J9" s="88"/>
      <c r="K9" s="276"/>
      <c r="L9" s="260">
        <v>0.08</v>
      </c>
      <c r="M9" s="256">
        <f t="shared" si="1"/>
        <v>0</v>
      </c>
      <c r="N9" s="257">
        <f t="shared" si="2"/>
        <v>0</v>
      </c>
      <c r="O9" s="53"/>
      <c r="P9" s="81">
        <f t="shared" si="3"/>
        <v>0</v>
      </c>
      <c r="Q9" s="115">
        <f t="shared" si="4"/>
        <v>0</v>
      </c>
      <c r="R9" s="118">
        <f t="shared" si="5"/>
        <v>0</v>
      </c>
      <c r="S9" s="115">
        <f t="shared" si="6"/>
        <v>0</v>
      </c>
      <c r="T9" s="81">
        <f t="shared" si="7"/>
        <v>0</v>
      </c>
      <c r="U9" s="81">
        <f t="shared" si="8"/>
        <v>0</v>
      </c>
    </row>
    <row r="10" spans="1:21" ht="24">
      <c r="A10" s="273" t="s">
        <v>498</v>
      </c>
      <c r="B10" s="72" t="s">
        <v>499</v>
      </c>
      <c r="C10" s="32"/>
      <c r="D10" s="274"/>
      <c r="E10" s="126" t="s">
        <v>500</v>
      </c>
      <c r="F10" s="572">
        <v>5</v>
      </c>
      <c r="G10" s="567">
        <v>50</v>
      </c>
      <c r="H10" s="568">
        <v>50</v>
      </c>
      <c r="I10" s="88">
        <f t="shared" si="0"/>
        <v>105</v>
      </c>
      <c r="J10" s="88"/>
      <c r="K10" s="276"/>
      <c r="L10" s="77">
        <v>0.08</v>
      </c>
      <c r="M10" s="256">
        <f t="shared" si="1"/>
        <v>0</v>
      </c>
      <c r="N10" s="257">
        <f t="shared" si="2"/>
        <v>0</v>
      </c>
      <c r="O10" s="53"/>
      <c r="P10" s="81">
        <f t="shared" si="3"/>
        <v>0</v>
      </c>
      <c r="Q10" s="115">
        <f t="shared" si="4"/>
        <v>0</v>
      </c>
      <c r="R10" s="118">
        <f t="shared" si="5"/>
        <v>0</v>
      </c>
      <c r="S10" s="115">
        <f t="shared" si="6"/>
        <v>0</v>
      </c>
      <c r="T10" s="81">
        <f t="shared" si="7"/>
        <v>0</v>
      </c>
      <c r="U10" s="81">
        <f t="shared" si="8"/>
        <v>0</v>
      </c>
    </row>
    <row r="11" spans="1:21" ht="24">
      <c r="A11" s="273" t="s">
        <v>501</v>
      </c>
      <c r="B11" s="72" t="s">
        <v>502</v>
      </c>
      <c r="C11" s="142"/>
      <c r="D11" s="273"/>
      <c r="E11" s="87" t="s">
        <v>503</v>
      </c>
      <c r="F11" s="573">
        <v>205</v>
      </c>
      <c r="G11" s="567">
        <v>150</v>
      </c>
      <c r="H11" s="568">
        <v>300</v>
      </c>
      <c r="I11" s="88">
        <f t="shared" si="0"/>
        <v>655</v>
      </c>
      <c r="J11" s="88"/>
      <c r="K11" s="276"/>
      <c r="L11" s="85">
        <v>0.08</v>
      </c>
      <c r="M11" s="256">
        <f t="shared" si="1"/>
        <v>0</v>
      </c>
      <c r="N11" s="257">
        <f t="shared" si="2"/>
        <v>0</v>
      </c>
      <c r="O11" s="53"/>
      <c r="P11" s="81">
        <f t="shared" si="3"/>
        <v>0</v>
      </c>
      <c r="Q11" s="115">
        <f t="shared" si="4"/>
        <v>0</v>
      </c>
      <c r="R11" s="118">
        <f t="shared" si="5"/>
        <v>0</v>
      </c>
      <c r="S11" s="115">
        <f t="shared" si="6"/>
        <v>0</v>
      </c>
      <c r="T11" s="81">
        <f t="shared" si="7"/>
        <v>0</v>
      </c>
      <c r="U11" s="81">
        <f t="shared" si="8"/>
        <v>0</v>
      </c>
    </row>
    <row r="12" spans="1:21" ht="24">
      <c r="A12" s="273" t="s">
        <v>504</v>
      </c>
      <c r="B12" s="72" t="s">
        <v>505</v>
      </c>
      <c r="C12" s="142"/>
      <c r="D12" s="278"/>
      <c r="E12" s="74" t="s">
        <v>506</v>
      </c>
      <c r="F12" s="573">
        <v>1</v>
      </c>
      <c r="G12" s="567">
        <v>110</v>
      </c>
      <c r="H12" s="568">
        <v>0</v>
      </c>
      <c r="I12" s="88">
        <f t="shared" si="0"/>
        <v>111</v>
      </c>
      <c r="J12" s="88"/>
      <c r="K12" s="276"/>
      <c r="L12" s="85">
        <v>0.08</v>
      </c>
      <c r="M12" s="256">
        <f t="shared" si="1"/>
        <v>0</v>
      </c>
      <c r="N12" s="257">
        <f t="shared" si="2"/>
        <v>0</v>
      </c>
      <c r="O12" s="53"/>
      <c r="P12" s="81">
        <f t="shared" si="3"/>
        <v>0</v>
      </c>
      <c r="Q12" s="115">
        <f t="shared" si="4"/>
        <v>0</v>
      </c>
      <c r="R12" s="118">
        <f t="shared" si="5"/>
        <v>0</v>
      </c>
      <c r="S12" s="115">
        <f t="shared" si="6"/>
        <v>0</v>
      </c>
      <c r="T12" s="81">
        <f t="shared" si="7"/>
        <v>0</v>
      </c>
      <c r="U12" s="81">
        <f t="shared" si="8"/>
        <v>0</v>
      </c>
    </row>
    <row r="13" spans="1:21" ht="24">
      <c r="A13" s="273" t="s">
        <v>507</v>
      </c>
      <c r="B13" s="72" t="s">
        <v>508</v>
      </c>
      <c r="C13" s="279"/>
      <c r="D13" s="663"/>
      <c r="E13" s="628" t="s">
        <v>509</v>
      </c>
      <c r="F13" s="574">
        <v>40</v>
      </c>
      <c r="G13" s="575">
        <v>200</v>
      </c>
      <c r="H13" s="576">
        <v>150</v>
      </c>
      <c r="I13" s="88">
        <f t="shared" si="0"/>
        <v>390</v>
      </c>
      <c r="J13" s="88"/>
      <c r="K13" s="276"/>
      <c r="L13" s="280">
        <v>0.08</v>
      </c>
      <c r="M13" s="256">
        <f t="shared" si="1"/>
        <v>0</v>
      </c>
      <c r="N13" s="257">
        <f t="shared" si="2"/>
        <v>0</v>
      </c>
      <c r="O13" s="53"/>
      <c r="P13" s="81">
        <f t="shared" si="3"/>
        <v>0</v>
      </c>
      <c r="Q13" s="115">
        <f t="shared" si="4"/>
        <v>0</v>
      </c>
      <c r="R13" s="118">
        <f t="shared" si="5"/>
        <v>0</v>
      </c>
      <c r="S13" s="115">
        <f t="shared" si="6"/>
        <v>0</v>
      </c>
      <c r="T13" s="81">
        <f t="shared" si="7"/>
        <v>0</v>
      </c>
      <c r="U13" s="81">
        <f t="shared" si="8"/>
        <v>0</v>
      </c>
    </row>
    <row r="14" spans="1:21" ht="24">
      <c r="A14" s="273" t="s">
        <v>510</v>
      </c>
      <c r="B14" s="92" t="s">
        <v>511</v>
      </c>
      <c r="C14" s="281"/>
      <c r="D14" s="663"/>
      <c r="E14" s="628" t="s">
        <v>512</v>
      </c>
      <c r="F14" s="577">
        <v>80</v>
      </c>
      <c r="G14" s="570">
        <v>150</v>
      </c>
      <c r="H14" s="571">
        <v>100</v>
      </c>
      <c r="I14" s="88">
        <f t="shared" si="0"/>
        <v>330</v>
      </c>
      <c r="J14" s="149"/>
      <c r="K14" s="276"/>
      <c r="L14" s="150">
        <v>0.08</v>
      </c>
      <c r="M14" s="256">
        <f t="shared" si="1"/>
        <v>0</v>
      </c>
      <c r="N14" s="257">
        <f t="shared" si="2"/>
        <v>0</v>
      </c>
      <c r="O14" s="53"/>
      <c r="P14" s="81">
        <f t="shared" si="3"/>
        <v>0</v>
      </c>
      <c r="Q14" s="115">
        <f t="shared" si="4"/>
        <v>0</v>
      </c>
      <c r="R14" s="118">
        <f t="shared" si="5"/>
        <v>0</v>
      </c>
      <c r="S14" s="115">
        <f t="shared" si="6"/>
        <v>0</v>
      </c>
      <c r="T14" s="81">
        <f t="shared" si="7"/>
        <v>0</v>
      </c>
      <c r="U14" s="81">
        <f t="shared" si="8"/>
        <v>0</v>
      </c>
    </row>
    <row r="15" spans="1:21" ht="24">
      <c r="A15" s="273" t="s">
        <v>513</v>
      </c>
      <c r="B15" s="142" t="s">
        <v>514</v>
      </c>
      <c r="C15" s="157"/>
      <c r="D15" s="283"/>
      <c r="E15" s="32" t="s">
        <v>515</v>
      </c>
      <c r="F15" s="578">
        <v>10</v>
      </c>
      <c r="G15" s="579">
        <v>50</v>
      </c>
      <c r="H15" s="580">
        <v>100</v>
      </c>
      <c r="I15" s="88">
        <f t="shared" si="0"/>
        <v>160</v>
      </c>
      <c r="J15" s="68" t="s">
        <v>240</v>
      </c>
      <c r="K15" s="195"/>
      <c r="L15" s="284">
        <v>0.08</v>
      </c>
      <c r="M15" s="256">
        <f t="shared" si="1"/>
        <v>0</v>
      </c>
      <c r="N15" s="257">
        <f t="shared" si="2"/>
        <v>0</v>
      </c>
      <c r="O15" s="180"/>
      <c r="P15" s="81">
        <f t="shared" si="3"/>
        <v>0</v>
      </c>
      <c r="Q15" s="115">
        <f t="shared" si="4"/>
        <v>0</v>
      </c>
      <c r="R15" s="118">
        <f t="shared" si="5"/>
        <v>0</v>
      </c>
      <c r="S15" s="115">
        <f t="shared" si="6"/>
        <v>0</v>
      </c>
      <c r="T15" s="81">
        <f t="shared" si="7"/>
        <v>0</v>
      </c>
      <c r="U15" s="81">
        <f t="shared" si="8"/>
        <v>0</v>
      </c>
    </row>
    <row r="16" spans="1:21" ht="24">
      <c r="A16" s="273" t="s">
        <v>516</v>
      </c>
      <c r="B16" s="142" t="s">
        <v>517</v>
      </c>
      <c r="C16" s="157"/>
      <c r="D16" s="283"/>
      <c r="E16" s="32" t="s">
        <v>518</v>
      </c>
      <c r="F16" s="578">
        <v>50</v>
      </c>
      <c r="G16" s="581">
        <v>120</v>
      </c>
      <c r="H16" s="582">
        <v>200</v>
      </c>
      <c r="I16" s="88">
        <f t="shared" si="0"/>
        <v>370</v>
      </c>
      <c r="J16" s="66" t="s">
        <v>240</v>
      </c>
      <c r="K16" s="195"/>
      <c r="L16" s="284">
        <v>0.08</v>
      </c>
      <c r="M16" s="256">
        <f t="shared" si="1"/>
        <v>0</v>
      </c>
      <c r="N16" s="257">
        <f t="shared" si="2"/>
        <v>0</v>
      </c>
      <c r="O16" s="180"/>
      <c r="P16" s="81">
        <f t="shared" si="3"/>
        <v>0</v>
      </c>
      <c r="Q16" s="115">
        <f t="shared" si="4"/>
        <v>0</v>
      </c>
      <c r="R16" s="118">
        <f t="shared" si="5"/>
        <v>0</v>
      </c>
      <c r="S16" s="115">
        <f t="shared" si="6"/>
        <v>0</v>
      </c>
      <c r="T16" s="81">
        <f t="shared" si="7"/>
        <v>0</v>
      </c>
      <c r="U16" s="81">
        <f t="shared" si="8"/>
        <v>0</v>
      </c>
    </row>
    <row r="17" spans="1:21" ht="36">
      <c r="A17" s="273" t="s">
        <v>519</v>
      </c>
      <c r="B17" s="176" t="s">
        <v>520</v>
      </c>
      <c r="C17" s="66"/>
      <c r="D17" s="167"/>
      <c r="E17" s="45" t="s">
        <v>521</v>
      </c>
      <c r="F17" s="546">
        <v>15</v>
      </c>
      <c r="G17" s="581">
        <v>20</v>
      </c>
      <c r="H17" s="545">
        <v>15</v>
      </c>
      <c r="I17" s="88">
        <f t="shared" si="0"/>
        <v>50</v>
      </c>
      <c r="J17" s="45"/>
      <c r="K17" s="285"/>
      <c r="L17" s="95">
        <v>0.08</v>
      </c>
      <c r="M17" s="256">
        <f t="shared" si="1"/>
        <v>0</v>
      </c>
      <c r="N17" s="257">
        <f t="shared" si="2"/>
        <v>0</v>
      </c>
      <c r="O17" s="53"/>
      <c r="P17" s="81">
        <f t="shared" si="3"/>
        <v>0</v>
      </c>
      <c r="Q17" s="115">
        <f t="shared" si="4"/>
        <v>0</v>
      </c>
      <c r="R17" s="118">
        <f t="shared" si="5"/>
        <v>0</v>
      </c>
      <c r="S17" s="115">
        <f t="shared" si="6"/>
        <v>0</v>
      </c>
      <c r="T17" s="81">
        <f t="shared" si="7"/>
        <v>0</v>
      </c>
      <c r="U17" s="81">
        <f t="shared" si="8"/>
        <v>0</v>
      </c>
    </row>
    <row r="18" spans="1:21" ht="36">
      <c r="A18" s="273" t="s">
        <v>522</v>
      </c>
      <c r="B18" s="286" t="s">
        <v>1978</v>
      </c>
      <c r="C18" s="266"/>
      <c r="D18" s="287"/>
      <c r="E18" s="32" t="s">
        <v>523</v>
      </c>
      <c r="F18" s="547">
        <v>1</v>
      </c>
      <c r="G18" s="543">
        <v>20</v>
      </c>
      <c r="H18" s="527">
        <v>0</v>
      </c>
      <c r="I18" s="88">
        <f t="shared" si="0"/>
        <v>21</v>
      </c>
      <c r="J18" s="32"/>
      <c r="K18" s="275"/>
      <c r="L18" s="255">
        <v>0.08</v>
      </c>
      <c r="M18" s="256">
        <f t="shared" si="1"/>
        <v>0</v>
      </c>
      <c r="N18" s="257">
        <f t="shared" si="2"/>
        <v>0</v>
      </c>
      <c r="O18" s="53"/>
      <c r="P18" s="81">
        <f t="shared" si="3"/>
        <v>0</v>
      </c>
      <c r="Q18" s="115">
        <f t="shared" si="4"/>
        <v>0</v>
      </c>
      <c r="R18" s="118">
        <f t="shared" si="5"/>
        <v>0</v>
      </c>
      <c r="S18" s="115">
        <f t="shared" si="6"/>
        <v>0</v>
      </c>
      <c r="T18" s="81">
        <f t="shared" si="7"/>
        <v>0</v>
      </c>
      <c r="U18" s="81">
        <f t="shared" si="8"/>
        <v>0</v>
      </c>
    </row>
    <row r="19" spans="1:21" ht="36">
      <c r="A19" s="273" t="s">
        <v>524</v>
      </c>
      <c r="B19" s="286" t="s">
        <v>1979</v>
      </c>
      <c r="C19" s="266"/>
      <c r="D19" s="288"/>
      <c r="E19" s="32" t="s">
        <v>525</v>
      </c>
      <c r="F19" s="547">
        <v>2</v>
      </c>
      <c r="G19" s="543">
        <v>40</v>
      </c>
      <c r="H19" s="527">
        <v>80</v>
      </c>
      <c r="I19" s="88">
        <f t="shared" si="0"/>
        <v>122</v>
      </c>
      <c r="J19" s="32"/>
      <c r="K19" s="275"/>
      <c r="L19" s="255">
        <v>0.08</v>
      </c>
      <c r="M19" s="256">
        <f t="shared" si="1"/>
        <v>0</v>
      </c>
      <c r="N19" s="257">
        <f t="shared" si="2"/>
        <v>0</v>
      </c>
      <c r="O19" s="53"/>
      <c r="P19" s="81">
        <f t="shared" si="3"/>
        <v>0</v>
      </c>
      <c r="Q19" s="115">
        <f t="shared" si="4"/>
        <v>0</v>
      </c>
      <c r="R19" s="118">
        <f t="shared" si="5"/>
        <v>0</v>
      </c>
      <c r="S19" s="115">
        <f t="shared" si="6"/>
        <v>0</v>
      </c>
      <c r="T19" s="81">
        <f t="shared" si="7"/>
        <v>0</v>
      </c>
      <c r="U19" s="81">
        <f t="shared" si="8"/>
        <v>0</v>
      </c>
    </row>
    <row r="20" spans="1:21" ht="36">
      <c r="A20" s="625" t="s">
        <v>1982</v>
      </c>
      <c r="B20" s="652" t="s">
        <v>1985</v>
      </c>
      <c r="C20" s="626"/>
      <c r="D20" s="654"/>
      <c r="E20" s="628" t="s">
        <v>1983</v>
      </c>
      <c r="F20" s="629">
        <v>5</v>
      </c>
      <c r="G20" s="630">
        <v>70</v>
      </c>
      <c r="H20" s="631">
        <v>45</v>
      </c>
      <c r="I20" s="88">
        <f t="shared" si="0"/>
        <v>120</v>
      </c>
      <c r="J20" s="628"/>
      <c r="K20" s="653"/>
      <c r="L20" s="255">
        <v>0.08</v>
      </c>
      <c r="M20" s="256">
        <f t="shared" si="1"/>
        <v>0</v>
      </c>
      <c r="N20" s="257">
        <f t="shared" si="2"/>
        <v>0</v>
      </c>
      <c r="O20" s="53"/>
      <c r="P20" s="81">
        <f t="shared" si="3"/>
        <v>0</v>
      </c>
      <c r="Q20" s="115">
        <f t="shared" si="4"/>
        <v>0</v>
      </c>
      <c r="R20" s="118">
        <f t="shared" si="5"/>
        <v>0</v>
      </c>
      <c r="S20" s="115">
        <f t="shared" si="6"/>
        <v>0</v>
      </c>
      <c r="T20" s="81">
        <f t="shared" si="7"/>
        <v>0</v>
      </c>
      <c r="U20" s="81">
        <f t="shared" si="8"/>
        <v>0</v>
      </c>
    </row>
    <row r="21" spans="1:21">
      <c r="A21" s="689" t="s">
        <v>526</v>
      </c>
      <c r="B21" s="689"/>
      <c r="C21" s="689"/>
      <c r="D21" s="689"/>
      <c r="E21" s="689"/>
      <c r="F21" s="689"/>
      <c r="G21" s="689"/>
      <c r="H21" s="689"/>
      <c r="I21" s="689"/>
      <c r="J21" s="689"/>
      <c r="K21" s="689"/>
      <c r="L21" s="689"/>
      <c r="M21" s="246">
        <f>SUM(M7:M20)</f>
        <v>0</v>
      </c>
      <c r="N21" s="289">
        <f>SUM(N7:N20)</f>
        <v>0</v>
      </c>
      <c r="O21" s="53"/>
      <c r="P21" s="81">
        <f t="shared" ref="P21:U21" si="9">SUM(P7:P20)</f>
        <v>0</v>
      </c>
      <c r="Q21" s="99">
        <f t="shared" si="9"/>
        <v>0</v>
      </c>
      <c r="R21" s="99">
        <f t="shared" si="9"/>
        <v>0</v>
      </c>
      <c r="S21" s="99">
        <f t="shared" si="9"/>
        <v>0</v>
      </c>
      <c r="T21" s="99">
        <f t="shared" si="9"/>
        <v>0</v>
      </c>
      <c r="U21" s="99">
        <f t="shared" si="9"/>
        <v>0</v>
      </c>
    </row>
    <row r="22" spans="1:21">
      <c r="A22" s="53"/>
      <c r="B22" s="702"/>
      <c r="C22" s="702"/>
      <c r="D22" s="702"/>
      <c r="E22" s="702"/>
      <c r="F22" s="702"/>
      <c r="G22" s="702"/>
      <c r="H22" s="702"/>
      <c r="I22" s="702"/>
      <c r="J22" s="702"/>
      <c r="K22" s="702"/>
      <c r="L22" s="702"/>
      <c r="M22" s="702"/>
      <c r="N22" s="290"/>
      <c r="O22" s="53"/>
      <c r="P22" s="53"/>
      <c r="Q22" s="53"/>
      <c r="R22" s="103"/>
      <c r="S22" s="53"/>
      <c r="T22" s="103"/>
      <c r="U22" s="53"/>
    </row>
    <row r="23" spans="1:21">
      <c r="A23" s="53"/>
      <c r="B23" s="154"/>
      <c r="C23" s="291"/>
      <c r="D23" s="292"/>
      <c r="E23" s="292"/>
      <c r="F23" s="292"/>
      <c r="G23" s="292"/>
      <c r="H23" s="292"/>
      <c r="I23" s="292"/>
      <c r="J23" s="292"/>
      <c r="K23" s="292"/>
      <c r="L23" s="292"/>
      <c r="M23" s="292"/>
      <c r="N23" s="290"/>
      <c r="O23" s="53"/>
      <c r="P23" s="103"/>
      <c r="Q23" s="103"/>
      <c r="R23" s="53"/>
      <c r="S23" s="53"/>
      <c r="T23" s="53"/>
      <c r="U23" s="53"/>
    </row>
    <row r="24" spans="1:21">
      <c r="A24" s="53"/>
      <c r="B24" s="154"/>
      <c r="C24" s="291"/>
      <c r="D24" s="292"/>
      <c r="E24" s="292"/>
      <c r="F24" s="292"/>
      <c r="G24" s="292"/>
      <c r="H24" s="292"/>
      <c r="I24" s="292"/>
      <c r="J24" s="292"/>
      <c r="K24" s="292"/>
      <c r="L24" s="292"/>
      <c r="M24" s="292"/>
      <c r="N24" s="290"/>
      <c r="O24" s="53"/>
      <c r="P24" s="103"/>
      <c r="Q24" s="103"/>
      <c r="R24" s="53"/>
      <c r="S24" s="53"/>
      <c r="T24" s="53"/>
      <c r="U24" s="53"/>
    </row>
    <row r="26" spans="1:21">
      <c r="A26" s="644" t="s">
        <v>1990</v>
      </c>
    </row>
    <row r="27" spans="1:21">
      <c r="A27" s="644" t="s">
        <v>1991</v>
      </c>
    </row>
    <row r="28" spans="1:21">
      <c r="A28" s="664" t="s">
        <v>1986</v>
      </c>
    </row>
    <row r="30" spans="1:21">
      <c r="A30" t="s">
        <v>98</v>
      </c>
    </row>
    <row r="31" spans="1:21">
      <c r="A31" t="s">
        <v>99</v>
      </c>
    </row>
  </sheetData>
  <mergeCells count="5">
    <mergeCell ref="P6:Q6"/>
    <mergeCell ref="R6:S6"/>
    <mergeCell ref="T6:U6"/>
    <mergeCell ref="A21:L21"/>
    <mergeCell ref="B22:M22"/>
  </mergeCells>
  <conditionalFormatting sqref="P7:Q7 P8:P21 Q8:Q20">
    <cfRule type="expression" dxfId="37" priority="1">
      <formula>NA()</formula>
    </cfRule>
  </conditionalFormatting>
  <conditionalFormatting sqref="R7:S20">
    <cfRule type="expression" dxfId="36" priority="2">
      <formula>NA()</formula>
    </cfRule>
  </conditionalFormatting>
  <conditionalFormatting sqref="T7:U20">
    <cfRule type="expression" dxfId="35" priority="3">
      <formula>NA()</formula>
    </cfRule>
  </conditionalFormatting>
  <pageMargins left="0.7" right="0.7" top="0.75" bottom="0.75" header="0.3" footer="0.3"/>
  <pageSetup paperSize="9" scale="66" orientation="landscape" r:id="rId1"/>
  <ignoredErrors>
    <ignoredError sqref="A19:A20" twoDigitTextYear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41"/>
  <sheetViews>
    <sheetView zoomScaleNormal="100" workbookViewId="0">
      <selection activeCell="A5" sqref="A5"/>
    </sheetView>
  </sheetViews>
  <sheetFormatPr defaultRowHeight="15"/>
  <cols>
    <col min="1" max="1" width="7.42578125" customWidth="1"/>
    <col min="2" max="2" width="21.7109375" customWidth="1"/>
  </cols>
  <sheetData>
    <row r="1" spans="1:21">
      <c r="A1" s="50" t="s">
        <v>0</v>
      </c>
      <c r="B1" s="293"/>
      <c r="C1" s="22"/>
      <c r="D1" s="22"/>
      <c r="E1" s="22"/>
      <c r="F1" s="22"/>
      <c r="G1" s="22"/>
      <c r="H1" s="53" t="s">
        <v>1</v>
      </c>
      <c r="I1" s="22"/>
      <c r="J1" s="22"/>
      <c r="K1" s="22"/>
      <c r="L1" s="22"/>
      <c r="M1" s="153"/>
      <c r="N1" s="153"/>
      <c r="O1" s="153"/>
      <c r="P1" s="153"/>
      <c r="Q1" s="153"/>
      <c r="R1" s="153"/>
      <c r="S1" s="153"/>
      <c r="T1" s="153"/>
      <c r="U1" s="153"/>
    </row>
    <row r="2" spans="1:21">
      <c r="A2" s="53" t="s">
        <v>2</v>
      </c>
      <c r="B2" s="293"/>
      <c r="C2" s="22"/>
      <c r="D2" s="22"/>
      <c r="E2" s="22"/>
      <c r="F2" s="22"/>
      <c r="G2" s="22"/>
      <c r="H2" s="22"/>
      <c r="I2" s="22"/>
      <c r="J2" s="22"/>
      <c r="K2" s="22"/>
      <c r="L2" s="22"/>
      <c r="M2" s="153"/>
      <c r="N2" s="153"/>
      <c r="O2" s="153"/>
      <c r="P2" s="153"/>
      <c r="Q2" s="153"/>
      <c r="R2" s="153"/>
      <c r="S2" s="153"/>
      <c r="T2" s="153"/>
      <c r="U2" s="153"/>
    </row>
    <row r="3" spans="1:21">
      <c r="A3" s="22"/>
      <c r="B3" s="51"/>
      <c r="C3" s="22"/>
      <c r="D3" s="22"/>
      <c r="E3" s="60"/>
      <c r="F3" s="22"/>
      <c r="G3" s="22"/>
      <c r="H3" s="22"/>
      <c r="I3" s="22"/>
      <c r="J3" s="22"/>
      <c r="K3" s="22"/>
      <c r="L3" s="22"/>
      <c r="M3" s="153"/>
      <c r="N3" s="153"/>
      <c r="O3" s="153"/>
      <c r="P3" s="153"/>
      <c r="Q3" s="153"/>
      <c r="R3" s="153"/>
      <c r="S3" s="153"/>
      <c r="T3" s="153"/>
      <c r="U3" s="153"/>
    </row>
    <row r="4" spans="1:21">
      <c r="A4" s="61" t="s">
        <v>1968</v>
      </c>
      <c r="B4" s="133"/>
      <c r="C4" s="61"/>
      <c r="D4" s="61"/>
      <c r="E4" s="22"/>
      <c r="F4" s="60" t="s">
        <v>4</v>
      </c>
      <c r="G4" s="105"/>
      <c r="H4" s="294"/>
      <c r="I4" s="53"/>
      <c r="J4" s="53"/>
      <c r="K4" s="295"/>
      <c r="L4" s="53"/>
      <c r="M4" s="55"/>
      <c r="N4" s="55"/>
      <c r="O4" s="153"/>
      <c r="P4" s="153"/>
      <c r="Q4" s="153"/>
      <c r="R4" s="153"/>
      <c r="S4" s="153"/>
      <c r="T4" s="153"/>
      <c r="U4" s="153"/>
    </row>
    <row r="5" spans="1:21" ht="33.75">
      <c r="A5" s="64"/>
      <c r="B5" s="65"/>
      <c r="C5" s="64"/>
      <c r="D5" s="230"/>
      <c r="E5" s="230"/>
      <c r="F5" s="66" t="s">
        <v>5</v>
      </c>
      <c r="G5" s="556" t="s">
        <v>6</v>
      </c>
      <c r="H5" s="555" t="s">
        <v>7</v>
      </c>
      <c r="I5" s="66" t="s">
        <v>8</v>
      </c>
      <c r="J5" s="52"/>
      <c r="K5" s="52"/>
      <c r="L5" s="67"/>
      <c r="M5" s="51"/>
      <c r="N5" s="51"/>
      <c r="O5" s="56"/>
      <c r="P5" s="53"/>
      <c r="Q5" s="53"/>
      <c r="R5" s="53"/>
      <c r="S5" s="53"/>
      <c r="T5" s="53"/>
      <c r="U5" s="53"/>
    </row>
    <row r="6" spans="1:21" ht="56.25">
      <c r="A6" s="68" t="s">
        <v>9</v>
      </c>
      <c r="B6" s="68" t="s">
        <v>10</v>
      </c>
      <c r="C6" s="112" t="s">
        <v>11</v>
      </c>
      <c r="D6" s="112" t="s">
        <v>12</v>
      </c>
      <c r="E6" s="68" t="s">
        <v>13</v>
      </c>
      <c r="F6" s="68" t="s">
        <v>14</v>
      </c>
      <c r="G6" s="557" t="s">
        <v>14</v>
      </c>
      <c r="H6" s="555" t="s">
        <v>14</v>
      </c>
      <c r="I6" s="68" t="s">
        <v>156</v>
      </c>
      <c r="J6" s="68" t="s">
        <v>17</v>
      </c>
      <c r="K6" s="70" t="s">
        <v>18</v>
      </c>
      <c r="L6" s="68" t="s">
        <v>19</v>
      </c>
      <c r="M6" s="141" t="s">
        <v>20</v>
      </c>
      <c r="N6" s="32" t="s">
        <v>21</v>
      </c>
      <c r="O6" s="153"/>
      <c r="P6" s="688" t="s">
        <v>22</v>
      </c>
      <c r="Q6" s="688"/>
      <c r="R6" s="704" t="s">
        <v>23</v>
      </c>
      <c r="S6" s="704"/>
      <c r="T6" s="688" t="s">
        <v>24</v>
      </c>
      <c r="U6" s="688"/>
    </row>
    <row r="7" spans="1:21" ht="22.5">
      <c r="A7" s="252" t="s">
        <v>528</v>
      </c>
      <c r="B7" s="143" t="s">
        <v>529</v>
      </c>
      <c r="C7" s="296"/>
      <c r="D7" s="297"/>
      <c r="E7" s="68" t="s">
        <v>530</v>
      </c>
      <c r="F7" s="127">
        <v>50</v>
      </c>
      <c r="G7" s="543">
        <v>30</v>
      </c>
      <c r="H7" s="527">
        <v>350</v>
      </c>
      <c r="I7" s="32">
        <f>SUM(F7,G7:H7)</f>
        <v>430</v>
      </c>
      <c r="J7" s="32"/>
      <c r="K7" s="298"/>
      <c r="L7" s="299">
        <v>0.08</v>
      </c>
      <c r="M7" s="300">
        <f t="shared" ref="M7:M29" si="0">ROUND((I7*K7),2)</f>
        <v>0</v>
      </c>
      <c r="N7" s="261">
        <f>ROUND((M7*L7+M7),2)</f>
        <v>0</v>
      </c>
      <c r="O7" s="153"/>
      <c r="P7" s="81">
        <f t="shared" ref="P7:P29" si="1">ROUND((F7*K7),2)</f>
        <v>0</v>
      </c>
      <c r="Q7" s="118">
        <f t="shared" ref="Q7:Q29" si="2">ROUND((P7+P7*L7),2)</f>
        <v>0</v>
      </c>
      <c r="R7" s="118">
        <f t="shared" ref="R7:R29" si="3">ROUND((G7*K7),2)</f>
        <v>0</v>
      </c>
      <c r="S7" s="118">
        <f t="shared" ref="S7:S29" si="4">ROUND((R7+R7*L7),2)</f>
        <v>0</v>
      </c>
      <c r="T7" s="81">
        <f t="shared" ref="T7:T29" si="5">ROUND((H7*K7),2)</f>
        <v>0</v>
      </c>
      <c r="U7" s="81">
        <f t="shared" ref="U7:U29" si="6">ROUND((T7+T7*L7),2)</f>
        <v>0</v>
      </c>
    </row>
    <row r="8" spans="1:21" ht="22.5">
      <c r="A8" s="252" t="s">
        <v>531</v>
      </c>
      <c r="B8" s="143" t="s">
        <v>532</v>
      </c>
      <c r="C8" s="301"/>
      <c r="D8" s="297"/>
      <c r="E8" s="68" t="s">
        <v>533</v>
      </c>
      <c r="F8" s="127">
        <v>20</v>
      </c>
      <c r="G8" s="543">
        <v>40</v>
      </c>
      <c r="H8" s="527">
        <v>200</v>
      </c>
      <c r="I8" s="32">
        <f t="shared" ref="I8:I29" si="7">SUM(F8,G8:H8)</f>
        <v>260</v>
      </c>
      <c r="J8" s="32"/>
      <c r="K8" s="302"/>
      <c r="L8" s="263">
        <v>0.08</v>
      </c>
      <c r="M8" s="300">
        <f t="shared" si="0"/>
        <v>0</v>
      </c>
      <c r="N8" s="261">
        <f t="shared" ref="N8:N29" si="8">ROUND((M8*L8+M8),2)</f>
        <v>0</v>
      </c>
      <c r="O8" s="153"/>
      <c r="P8" s="81">
        <f t="shared" si="1"/>
        <v>0</v>
      </c>
      <c r="Q8" s="118">
        <f t="shared" si="2"/>
        <v>0</v>
      </c>
      <c r="R8" s="118">
        <f t="shared" si="3"/>
        <v>0</v>
      </c>
      <c r="S8" s="118">
        <f t="shared" si="4"/>
        <v>0</v>
      </c>
      <c r="T8" s="81">
        <f t="shared" si="5"/>
        <v>0</v>
      </c>
      <c r="U8" s="81">
        <f t="shared" si="6"/>
        <v>0</v>
      </c>
    </row>
    <row r="9" spans="1:21" ht="22.5">
      <c r="A9" s="252" t="s">
        <v>534</v>
      </c>
      <c r="B9" s="143" t="s">
        <v>535</v>
      </c>
      <c r="C9" s="303"/>
      <c r="D9" s="304"/>
      <c r="E9" s="243" t="s">
        <v>536</v>
      </c>
      <c r="F9" s="282">
        <v>0</v>
      </c>
      <c r="G9" s="543">
        <v>20</v>
      </c>
      <c r="H9" s="545">
        <v>0</v>
      </c>
      <c r="I9" s="32">
        <f t="shared" si="7"/>
        <v>20</v>
      </c>
      <c r="J9" s="32"/>
      <c r="K9" s="305"/>
      <c r="L9" s="244">
        <v>0.08</v>
      </c>
      <c r="M9" s="300">
        <f t="shared" si="0"/>
        <v>0</v>
      </c>
      <c r="N9" s="261">
        <f t="shared" si="8"/>
        <v>0</v>
      </c>
      <c r="O9" s="153"/>
      <c r="P9" s="81">
        <f t="shared" si="1"/>
        <v>0</v>
      </c>
      <c r="Q9" s="118">
        <f t="shared" si="2"/>
        <v>0</v>
      </c>
      <c r="R9" s="118">
        <f t="shared" si="3"/>
        <v>0</v>
      </c>
      <c r="S9" s="118">
        <f t="shared" si="4"/>
        <v>0</v>
      </c>
      <c r="T9" s="81">
        <f t="shared" si="5"/>
        <v>0</v>
      </c>
      <c r="U9" s="81">
        <f t="shared" si="6"/>
        <v>0</v>
      </c>
    </row>
    <row r="10" spans="1:21" ht="22.5">
      <c r="A10" s="252" t="s">
        <v>537</v>
      </c>
      <c r="B10" s="143" t="s">
        <v>538</v>
      </c>
      <c r="C10" s="296"/>
      <c r="D10" s="297"/>
      <c r="E10" s="68" t="s">
        <v>530</v>
      </c>
      <c r="F10" s="127">
        <v>200</v>
      </c>
      <c r="G10" s="543">
        <v>900</v>
      </c>
      <c r="H10" s="527">
        <v>1300</v>
      </c>
      <c r="I10" s="32">
        <f t="shared" si="7"/>
        <v>2400</v>
      </c>
      <c r="J10" s="32"/>
      <c r="K10" s="298"/>
      <c r="L10" s="299">
        <v>0.08</v>
      </c>
      <c r="M10" s="300">
        <f t="shared" si="0"/>
        <v>0</v>
      </c>
      <c r="N10" s="261">
        <f t="shared" si="8"/>
        <v>0</v>
      </c>
      <c r="O10" s="153"/>
      <c r="P10" s="81">
        <f t="shared" si="1"/>
        <v>0</v>
      </c>
      <c r="Q10" s="118">
        <f t="shared" si="2"/>
        <v>0</v>
      </c>
      <c r="R10" s="118">
        <f t="shared" si="3"/>
        <v>0</v>
      </c>
      <c r="S10" s="118">
        <f t="shared" si="4"/>
        <v>0</v>
      </c>
      <c r="T10" s="81">
        <f t="shared" si="5"/>
        <v>0</v>
      </c>
      <c r="U10" s="81">
        <f t="shared" si="6"/>
        <v>0</v>
      </c>
    </row>
    <row r="11" spans="1:21">
      <c r="A11" s="252" t="s">
        <v>539</v>
      </c>
      <c r="B11" s="143" t="s">
        <v>540</v>
      </c>
      <c r="C11" s="296"/>
      <c r="D11" s="297"/>
      <c r="E11" s="68" t="s">
        <v>541</v>
      </c>
      <c r="F11" s="127">
        <v>30</v>
      </c>
      <c r="G11" s="543">
        <v>500</v>
      </c>
      <c r="H11" s="527">
        <v>20</v>
      </c>
      <c r="I11" s="32">
        <f t="shared" si="7"/>
        <v>550</v>
      </c>
      <c r="J11" s="32"/>
      <c r="K11" s="298"/>
      <c r="L11" s="299">
        <v>0.08</v>
      </c>
      <c r="M11" s="300">
        <f t="shared" si="0"/>
        <v>0</v>
      </c>
      <c r="N11" s="261">
        <f t="shared" si="8"/>
        <v>0</v>
      </c>
      <c r="O11" s="153"/>
      <c r="P11" s="81">
        <f t="shared" si="1"/>
        <v>0</v>
      </c>
      <c r="Q11" s="118">
        <f t="shared" si="2"/>
        <v>0</v>
      </c>
      <c r="R11" s="118">
        <f t="shared" si="3"/>
        <v>0</v>
      </c>
      <c r="S11" s="118">
        <f t="shared" si="4"/>
        <v>0</v>
      </c>
      <c r="T11" s="81">
        <f t="shared" si="5"/>
        <v>0</v>
      </c>
      <c r="U11" s="81">
        <f t="shared" si="6"/>
        <v>0</v>
      </c>
    </row>
    <row r="12" spans="1:21" ht="22.5">
      <c r="A12" s="252" t="s">
        <v>542</v>
      </c>
      <c r="B12" s="306" t="s">
        <v>543</v>
      </c>
      <c r="C12" s="234"/>
      <c r="D12" s="297"/>
      <c r="E12" s="307" t="s">
        <v>530</v>
      </c>
      <c r="F12" s="277">
        <v>20</v>
      </c>
      <c r="G12" s="543">
        <v>0</v>
      </c>
      <c r="H12" s="527">
        <v>120</v>
      </c>
      <c r="I12" s="32">
        <f t="shared" si="7"/>
        <v>140</v>
      </c>
      <c r="J12" s="32"/>
      <c r="K12" s="308"/>
      <c r="L12" s="309">
        <v>0.08</v>
      </c>
      <c r="M12" s="300">
        <f t="shared" si="0"/>
        <v>0</v>
      </c>
      <c r="N12" s="261">
        <f t="shared" si="8"/>
        <v>0</v>
      </c>
      <c r="O12" s="153"/>
      <c r="P12" s="81">
        <f t="shared" si="1"/>
        <v>0</v>
      </c>
      <c r="Q12" s="118">
        <f t="shared" si="2"/>
        <v>0</v>
      </c>
      <c r="R12" s="118">
        <f t="shared" si="3"/>
        <v>0</v>
      </c>
      <c r="S12" s="118">
        <f t="shared" si="4"/>
        <v>0</v>
      </c>
      <c r="T12" s="81">
        <f t="shared" si="5"/>
        <v>0</v>
      </c>
      <c r="U12" s="81">
        <f t="shared" si="6"/>
        <v>0</v>
      </c>
    </row>
    <row r="13" spans="1:21" ht="22.5">
      <c r="A13" s="252" t="s">
        <v>544</v>
      </c>
      <c r="B13" s="143" t="s">
        <v>545</v>
      </c>
      <c r="C13" s="234"/>
      <c r="D13" s="297"/>
      <c r="E13" s="68" t="s">
        <v>530</v>
      </c>
      <c r="F13" s="127">
        <v>350</v>
      </c>
      <c r="G13" s="543">
        <v>100</v>
      </c>
      <c r="H13" s="527">
        <v>40</v>
      </c>
      <c r="I13" s="32">
        <f t="shared" si="7"/>
        <v>490</v>
      </c>
      <c r="J13" s="32"/>
      <c r="K13" s="298"/>
      <c r="L13" s="299">
        <v>0.08</v>
      </c>
      <c r="M13" s="300">
        <f t="shared" si="0"/>
        <v>0</v>
      </c>
      <c r="N13" s="261">
        <f t="shared" si="8"/>
        <v>0</v>
      </c>
      <c r="O13" s="153"/>
      <c r="P13" s="81">
        <f t="shared" si="1"/>
        <v>0</v>
      </c>
      <c r="Q13" s="118">
        <f t="shared" si="2"/>
        <v>0</v>
      </c>
      <c r="R13" s="118">
        <f t="shared" si="3"/>
        <v>0</v>
      </c>
      <c r="S13" s="118">
        <f t="shared" si="4"/>
        <v>0</v>
      </c>
      <c r="T13" s="81">
        <f t="shared" si="5"/>
        <v>0</v>
      </c>
      <c r="U13" s="81">
        <f t="shared" si="6"/>
        <v>0</v>
      </c>
    </row>
    <row r="14" spans="1:21" ht="22.5">
      <c r="A14" s="252" t="s">
        <v>546</v>
      </c>
      <c r="B14" s="143" t="s">
        <v>547</v>
      </c>
      <c r="C14" s="296"/>
      <c r="D14" s="297"/>
      <c r="E14" s="68" t="s">
        <v>533</v>
      </c>
      <c r="F14" s="127">
        <v>10</v>
      </c>
      <c r="G14" s="543">
        <v>20</v>
      </c>
      <c r="H14" s="527">
        <v>0</v>
      </c>
      <c r="I14" s="32">
        <f t="shared" si="7"/>
        <v>30</v>
      </c>
      <c r="J14" s="32"/>
      <c r="K14" s="298"/>
      <c r="L14" s="299">
        <v>0.08</v>
      </c>
      <c r="M14" s="300">
        <f t="shared" si="0"/>
        <v>0</v>
      </c>
      <c r="N14" s="261">
        <f t="shared" si="8"/>
        <v>0</v>
      </c>
      <c r="O14" s="153"/>
      <c r="P14" s="81">
        <f t="shared" si="1"/>
        <v>0</v>
      </c>
      <c r="Q14" s="118">
        <f t="shared" si="2"/>
        <v>0</v>
      </c>
      <c r="R14" s="118">
        <f t="shared" si="3"/>
        <v>0</v>
      </c>
      <c r="S14" s="118">
        <f t="shared" si="4"/>
        <v>0</v>
      </c>
      <c r="T14" s="81">
        <f t="shared" si="5"/>
        <v>0</v>
      </c>
      <c r="U14" s="81">
        <f t="shared" si="6"/>
        <v>0</v>
      </c>
    </row>
    <row r="15" spans="1:21" ht="22.5">
      <c r="A15" s="252" t="s">
        <v>548</v>
      </c>
      <c r="B15" s="143" t="s">
        <v>549</v>
      </c>
      <c r="C15" s="296"/>
      <c r="D15" s="297"/>
      <c r="E15" s="68" t="s">
        <v>541</v>
      </c>
      <c r="F15" s="127">
        <v>10</v>
      </c>
      <c r="G15" s="543">
        <v>20</v>
      </c>
      <c r="H15" s="527">
        <v>0</v>
      </c>
      <c r="I15" s="32">
        <f t="shared" si="7"/>
        <v>30</v>
      </c>
      <c r="J15" s="32"/>
      <c r="K15" s="298"/>
      <c r="L15" s="299">
        <v>0.08</v>
      </c>
      <c r="M15" s="300">
        <f t="shared" si="0"/>
        <v>0</v>
      </c>
      <c r="N15" s="261">
        <f t="shared" si="8"/>
        <v>0</v>
      </c>
      <c r="O15" s="153"/>
      <c r="P15" s="81">
        <f t="shared" si="1"/>
        <v>0</v>
      </c>
      <c r="Q15" s="118">
        <f t="shared" si="2"/>
        <v>0</v>
      </c>
      <c r="R15" s="118">
        <f t="shared" si="3"/>
        <v>0</v>
      </c>
      <c r="S15" s="118">
        <f t="shared" si="4"/>
        <v>0</v>
      </c>
      <c r="T15" s="81">
        <f t="shared" si="5"/>
        <v>0</v>
      </c>
      <c r="U15" s="81">
        <f t="shared" si="6"/>
        <v>0</v>
      </c>
    </row>
    <row r="16" spans="1:21" ht="22.5">
      <c r="A16" s="252" t="s">
        <v>550</v>
      </c>
      <c r="B16" s="143" t="s">
        <v>551</v>
      </c>
      <c r="C16" s="296"/>
      <c r="D16" s="297"/>
      <c r="E16" s="68" t="s">
        <v>533</v>
      </c>
      <c r="F16" s="127">
        <v>10</v>
      </c>
      <c r="G16" s="543">
        <v>100</v>
      </c>
      <c r="H16" s="527">
        <v>100</v>
      </c>
      <c r="I16" s="32">
        <f t="shared" si="7"/>
        <v>210</v>
      </c>
      <c r="J16" s="32"/>
      <c r="K16" s="298"/>
      <c r="L16" s="299">
        <v>0.08</v>
      </c>
      <c r="M16" s="300">
        <f t="shared" si="0"/>
        <v>0</v>
      </c>
      <c r="N16" s="261">
        <f t="shared" si="8"/>
        <v>0</v>
      </c>
      <c r="O16" s="153"/>
      <c r="P16" s="81">
        <f t="shared" si="1"/>
        <v>0</v>
      </c>
      <c r="Q16" s="118">
        <f t="shared" si="2"/>
        <v>0</v>
      </c>
      <c r="R16" s="118">
        <f t="shared" si="3"/>
        <v>0</v>
      </c>
      <c r="S16" s="118">
        <f t="shared" si="4"/>
        <v>0</v>
      </c>
      <c r="T16" s="81">
        <f t="shared" si="5"/>
        <v>0</v>
      </c>
      <c r="U16" s="81">
        <f t="shared" si="6"/>
        <v>0</v>
      </c>
    </row>
    <row r="17" spans="1:21" ht="22.5">
      <c r="A17" s="252" t="s">
        <v>552</v>
      </c>
      <c r="B17" s="143" t="s">
        <v>553</v>
      </c>
      <c r="C17" s="296"/>
      <c r="D17" s="297"/>
      <c r="E17" s="68" t="s">
        <v>541</v>
      </c>
      <c r="F17" s="127">
        <v>750</v>
      </c>
      <c r="G17" s="543">
        <v>240</v>
      </c>
      <c r="H17" s="527">
        <v>108</v>
      </c>
      <c r="I17" s="32">
        <f t="shared" si="7"/>
        <v>1098</v>
      </c>
      <c r="J17" s="32"/>
      <c r="K17" s="298"/>
      <c r="L17" s="299">
        <v>0.08</v>
      </c>
      <c r="M17" s="300">
        <f t="shared" si="0"/>
        <v>0</v>
      </c>
      <c r="N17" s="261">
        <f t="shared" si="8"/>
        <v>0</v>
      </c>
      <c r="O17" s="153"/>
      <c r="P17" s="81">
        <f t="shared" si="1"/>
        <v>0</v>
      </c>
      <c r="Q17" s="118">
        <f t="shared" si="2"/>
        <v>0</v>
      </c>
      <c r="R17" s="118">
        <f t="shared" si="3"/>
        <v>0</v>
      </c>
      <c r="S17" s="118">
        <f t="shared" si="4"/>
        <v>0</v>
      </c>
      <c r="T17" s="81">
        <f t="shared" si="5"/>
        <v>0</v>
      </c>
      <c r="U17" s="81">
        <f t="shared" si="6"/>
        <v>0</v>
      </c>
    </row>
    <row r="18" spans="1:21" ht="22.5">
      <c r="A18" s="252" t="s">
        <v>554</v>
      </c>
      <c r="B18" s="157" t="s">
        <v>555</v>
      </c>
      <c r="C18" s="296"/>
      <c r="D18" s="297"/>
      <c r="E18" s="68" t="s">
        <v>556</v>
      </c>
      <c r="F18" s="277">
        <v>0</v>
      </c>
      <c r="G18" s="543">
        <v>0</v>
      </c>
      <c r="H18" s="527">
        <v>100</v>
      </c>
      <c r="I18" s="32">
        <f t="shared" si="7"/>
        <v>100</v>
      </c>
      <c r="J18" s="32"/>
      <c r="K18" s="298"/>
      <c r="L18" s="299">
        <v>0.08</v>
      </c>
      <c r="M18" s="300">
        <f t="shared" si="0"/>
        <v>0</v>
      </c>
      <c r="N18" s="261">
        <f t="shared" si="8"/>
        <v>0</v>
      </c>
      <c r="O18" s="153"/>
      <c r="P18" s="81">
        <f t="shared" si="1"/>
        <v>0</v>
      </c>
      <c r="Q18" s="118">
        <f t="shared" si="2"/>
        <v>0</v>
      </c>
      <c r="R18" s="118">
        <f t="shared" si="3"/>
        <v>0</v>
      </c>
      <c r="S18" s="118">
        <f t="shared" si="4"/>
        <v>0</v>
      </c>
      <c r="T18" s="81">
        <f t="shared" si="5"/>
        <v>0</v>
      </c>
      <c r="U18" s="81">
        <f t="shared" si="6"/>
        <v>0</v>
      </c>
    </row>
    <row r="19" spans="1:21" ht="22.5">
      <c r="A19" s="252" t="s">
        <v>557</v>
      </c>
      <c r="B19" s="147" t="s">
        <v>558</v>
      </c>
      <c r="C19" s="301"/>
      <c r="D19" s="297"/>
      <c r="E19" s="66" t="s">
        <v>533</v>
      </c>
      <c r="F19" s="131">
        <v>2500</v>
      </c>
      <c r="G19" s="544">
        <v>4000</v>
      </c>
      <c r="H19" s="545">
        <v>4000</v>
      </c>
      <c r="I19" s="32">
        <f t="shared" si="7"/>
        <v>10500</v>
      </c>
      <c r="J19" s="32"/>
      <c r="K19" s="302"/>
      <c r="L19" s="263">
        <v>0.08</v>
      </c>
      <c r="M19" s="300">
        <f t="shared" si="0"/>
        <v>0</v>
      </c>
      <c r="N19" s="261">
        <f t="shared" si="8"/>
        <v>0</v>
      </c>
      <c r="O19" s="153"/>
      <c r="P19" s="81">
        <f t="shared" si="1"/>
        <v>0</v>
      </c>
      <c r="Q19" s="118">
        <f t="shared" si="2"/>
        <v>0</v>
      </c>
      <c r="R19" s="118">
        <f t="shared" si="3"/>
        <v>0</v>
      </c>
      <c r="S19" s="118">
        <f t="shared" si="4"/>
        <v>0</v>
      </c>
      <c r="T19" s="81">
        <f t="shared" si="5"/>
        <v>0</v>
      </c>
      <c r="U19" s="81">
        <f t="shared" si="6"/>
        <v>0</v>
      </c>
    </row>
    <row r="20" spans="1:21" ht="22.5">
      <c r="A20" s="252" t="s">
        <v>559</v>
      </c>
      <c r="B20" s="143" t="s">
        <v>560</v>
      </c>
      <c r="C20" s="296"/>
      <c r="D20" s="297"/>
      <c r="E20" s="68" t="s">
        <v>541</v>
      </c>
      <c r="F20" s="127">
        <v>1700</v>
      </c>
      <c r="G20" s="543">
        <v>3400</v>
      </c>
      <c r="H20" s="527">
        <v>1900</v>
      </c>
      <c r="I20" s="32">
        <f t="shared" si="7"/>
        <v>7000</v>
      </c>
      <c r="J20" s="32"/>
      <c r="K20" s="298"/>
      <c r="L20" s="299">
        <v>0.08</v>
      </c>
      <c r="M20" s="300">
        <f t="shared" si="0"/>
        <v>0</v>
      </c>
      <c r="N20" s="261">
        <f t="shared" si="8"/>
        <v>0</v>
      </c>
      <c r="O20" s="153"/>
      <c r="P20" s="81">
        <f t="shared" si="1"/>
        <v>0</v>
      </c>
      <c r="Q20" s="118">
        <f t="shared" si="2"/>
        <v>0</v>
      </c>
      <c r="R20" s="118">
        <f t="shared" si="3"/>
        <v>0</v>
      </c>
      <c r="S20" s="118">
        <f t="shared" si="4"/>
        <v>0</v>
      </c>
      <c r="T20" s="81">
        <f t="shared" si="5"/>
        <v>0</v>
      </c>
      <c r="U20" s="81">
        <f t="shared" si="6"/>
        <v>0</v>
      </c>
    </row>
    <row r="21" spans="1:21" ht="22.5">
      <c r="A21" s="252" t="s">
        <v>561</v>
      </c>
      <c r="B21" s="143" t="s">
        <v>562</v>
      </c>
      <c r="C21" s="296"/>
      <c r="D21" s="297"/>
      <c r="E21" s="68" t="s">
        <v>530</v>
      </c>
      <c r="F21" s="127">
        <v>3000</v>
      </c>
      <c r="G21" s="543">
        <v>2600</v>
      </c>
      <c r="H21" s="527">
        <v>2500</v>
      </c>
      <c r="I21" s="32">
        <f t="shared" si="7"/>
        <v>8100</v>
      </c>
      <c r="J21" s="32"/>
      <c r="K21" s="298"/>
      <c r="L21" s="299">
        <v>0.08</v>
      </c>
      <c r="M21" s="300">
        <f t="shared" si="0"/>
        <v>0</v>
      </c>
      <c r="N21" s="261">
        <f t="shared" si="8"/>
        <v>0</v>
      </c>
      <c r="O21" s="153"/>
      <c r="P21" s="81">
        <f t="shared" si="1"/>
        <v>0</v>
      </c>
      <c r="Q21" s="118">
        <f t="shared" si="2"/>
        <v>0</v>
      </c>
      <c r="R21" s="118">
        <f t="shared" si="3"/>
        <v>0</v>
      </c>
      <c r="S21" s="118">
        <f t="shared" si="4"/>
        <v>0</v>
      </c>
      <c r="T21" s="81">
        <f t="shared" si="5"/>
        <v>0</v>
      </c>
      <c r="U21" s="81">
        <f t="shared" si="6"/>
        <v>0</v>
      </c>
    </row>
    <row r="22" spans="1:21" ht="22.5">
      <c r="A22" s="252" t="s">
        <v>563</v>
      </c>
      <c r="B22" s="157" t="s">
        <v>564</v>
      </c>
      <c r="C22" s="296"/>
      <c r="D22" s="297"/>
      <c r="E22" s="68" t="s">
        <v>556</v>
      </c>
      <c r="F22" s="127">
        <v>20</v>
      </c>
      <c r="G22" s="543">
        <v>100</v>
      </c>
      <c r="H22" s="527">
        <v>0</v>
      </c>
      <c r="I22" s="32">
        <f t="shared" si="7"/>
        <v>120</v>
      </c>
      <c r="J22" s="32"/>
      <c r="K22" s="298"/>
      <c r="L22" s="299">
        <v>0.08</v>
      </c>
      <c r="M22" s="300">
        <f t="shared" si="0"/>
        <v>0</v>
      </c>
      <c r="N22" s="261">
        <f t="shared" si="8"/>
        <v>0</v>
      </c>
      <c r="O22" s="153"/>
      <c r="P22" s="81">
        <f t="shared" si="1"/>
        <v>0</v>
      </c>
      <c r="Q22" s="118">
        <f t="shared" si="2"/>
        <v>0</v>
      </c>
      <c r="R22" s="118">
        <f t="shared" si="3"/>
        <v>0</v>
      </c>
      <c r="S22" s="118">
        <f t="shared" si="4"/>
        <v>0</v>
      </c>
      <c r="T22" s="81">
        <f t="shared" si="5"/>
        <v>0</v>
      </c>
      <c r="U22" s="81">
        <f t="shared" si="6"/>
        <v>0</v>
      </c>
    </row>
    <row r="23" spans="1:21" ht="22.5">
      <c r="A23" s="252" t="s">
        <v>565</v>
      </c>
      <c r="B23" s="157" t="s">
        <v>566</v>
      </c>
      <c r="C23" s="296"/>
      <c r="D23" s="297"/>
      <c r="E23" s="68" t="s">
        <v>530</v>
      </c>
      <c r="F23" s="127">
        <v>20</v>
      </c>
      <c r="G23" s="543">
        <v>500</v>
      </c>
      <c r="H23" s="527">
        <v>0</v>
      </c>
      <c r="I23" s="32">
        <f t="shared" si="7"/>
        <v>520</v>
      </c>
      <c r="J23" s="32"/>
      <c r="K23" s="298"/>
      <c r="L23" s="299">
        <v>0.08</v>
      </c>
      <c r="M23" s="300">
        <f t="shared" si="0"/>
        <v>0</v>
      </c>
      <c r="N23" s="261">
        <f t="shared" si="8"/>
        <v>0</v>
      </c>
      <c r="O23" s="153"/>
      <c r="P23" s="81">
        <f t="shared" si="1"/>
        <v>0</v>
      </c>
      <c r="Q23" s="118">
        <f t="shared" si="2"/>
        <v>0</v>
      </c>
      <c r="R23" s="118">
        <f t="shared" si="3"/>
        <v>0</v>
      </c>
      <c r="S23" s="118">
        <f t="shared" si="4"/>
        <v>0</v>
      </c>
      <c r="T23" s="81">
        <f t="shared" si="5"/>
        <v>0</v>
      </c>
      <c r="U23" s="81">
        <f t="shared" si="6"/>
        <v>0</v>
      </c>
    </row>
    <row r="24" spans="1:21" ht="22.5">
      <c r="A24" s="252" t="s">
        <v>567</v>
      </c>
      <c r="B24" s="157" t="s">
        <v>568</v>
      </c>
      <c r="C24" s="296"/>
      <c r="D24" s="297"/>
      <c r="E24" s="68" t="s">
        <v>541</v>
      </c>
      <c r="F24" s="127">
        <v>20</v>
      </c>
      <c r="G24" s="543">
        <v>150</v>
      </c>
      <c r="H24" s="527">
        <v>0</v>
      </c>
      <c r="I24" s="32">
        <f t="shared" si="7"/>
        <v>170</v>
      </c>
      <c r="J24" s="32"/>
      <c r="K24" s="298"/>
      <c r="L24" s="299">
        <v>0.08</v>
      </c>
      <c r="M24" s="300">
        <f t="shared" si="0"/>
        <v>0</v>
      </c>
      <c r="N24" s="261">
        <f t="shared" si="8"/>
        <v>0</v>
      </c>
      <c r="O24" s="153"/>
      <c r="P24" s="81">
        <f t="shared" si="1"/>
        <v>0</v>
      </c>
      <c r="Q24" s="118">
        <f t="shared" si="2"/>
        <v>0</v>
      </c>
      <c r="R24" s="118">
        <f t="shared" si="3"/>
        <v>0</v>
      </c>
      <c r="S24" s="118">
        <f t="shared" si="4"/>
        <v>0</v>
      </c>
      <c r="T24" s="81">
        <f t="shared" si="5"/>
        <v>0</v>
      </c>
      <c r="U24" s="81">
        <f t="shared" si="6"/>
        <v>0</v>
      </c>
    </row>
    <row r="25" spans="1:21" ht="22.5">
      <c r="A25" s="252" t="s">
        <v>569</v>
      </c>
      <c r="B25" s="157" t="s">
        <v>570</v>
      </c>
      <c r="C25" s="296"/>
      <c r="D25" s="297"/>
      <c r="E25" s="68" t="s">
        <v>530</v>
      </c>
      <c r="F25" s="127">
        <v>20</v>
      </c>
      <c r="G25" s="543">
        <v>1000</v>
      </c>
      <c r="H25" s="527">
        <v>0</v>
      </c>
      <c r="I25" s="32">
        <f t="shared" si="7"/>
        <v>1020</v>
      </c>
      <c r="J25" s="32"/>
      <c r="K25" s="298"/>
      <c r="L25" s="299">
        <v>0.08</v>
      </c>
      <c r="M25" s="300">
        <f t="shared" si="0"/>
        <v>0</v>
      </c>
      <c r="N25" s="261">
        <f t="shared" si="8"/>
        <v>0</v>
      </c>
      <c r="O25" s="153"/>
      <c r="P25" s="81">
        <f t="shared" si="1"/>
        <v>0</v>
      </c>
      <c r="Q25" s="118">
        <f t="shared" si="2"/>
        <v>0</v>
      </c>
      <c r="R25" s="118">
        <f t="shared" si="3"/>
        <v>0</v>
      </c>
      <c r="S25" s="118">
        <f t="shared" si="4"/>
        <v>0</v>
      </c>
      <c r="T25" s="81">
        <f t="shared" si="5"/>
        <v>0</v>
      </c>
      <c r="U25" s="81">
        <f t="shared" si="6"/>
        <v>0</v>
      </c>
    </row>
    <row r="26" spans="1:21" ht="22.5">
      <c r="A26" s="252" t="s">
        <v>571</v>
      </c>
      <c r="B26" s="306" t="s">
        <v>572</v>
      </c>
      <c r="C26" s="310"/>
      <c r="D26" s="297"/>
      <c r="E26" s="234" t="s">
        <v>573</v>
      </c>
      <c r="F26" s="277">
        <v>50</v>
      </c>
      <c r="G26" s="543">
        <v>200</v>
      </c>
      <c r="H26" s="527">
        <v>650</v>
      </c>
      <c r="I26" s="32">
        <f t="shared" si="7"/>
        <v>900</v>
      </c>
      <c r="J26" s="32"/>
      <c r="K26" s="311"/>
      <c r="L26" s="236">
        <v>0.08</v>
      </c>
      <c r="M26" s="300">
        <f t="shared" si="0"/>
        <v>0</v>
      </c>
      <c r="N26" s="261">
        <f t="shared" si="8"/>
        <v>0</v>
      </c>
      <c r="O26" s="153"/>
      <c r="P26" s="81">
        <f t="shared" si="1"/>
        <v>0</v>
      </c>
      <c r="Q26" s="118">
        <f t="shared" si="2"/>
        <v>0</v>
      </c>
      <c r="R26" s="118">
        <f t="shared" si="3"/>
        <v>0</v>
      </c>
      <c r="S26" s="118">
        <f t="shared" si="4"/>
        <v>0</v>
      </c>
      <c r="T26" s="81">
        <f t="shared" si="5"/>
        <v>0</v>
      </c>
      <c r="U26" s="81">
        <f t="shared" si="6"/>
        <v>0</v>
      </c>
    </row>
    <row r="27" spans="1:21" ht="22.5">
      <c r="A27" s="252" t="s">
        <v>574</v>
      </c>
      <c r="B27" s="312" t="s">
        <v>575</v>
      </c>
      <c r="C27" s="303"/>
      <c r="D27" s="304"/>
      <c r="E27" s="243" t="s">
        <v>576</v>
      </c>
      <c r="F27" s="282">
        <v>10</v>
      </c>
      <c r="G27" s="543">
        <v>20</v>
      </c>
      <c r="H27" s="545">
        <v>200</v>
      </c>
      <c r="I27" s="32">
        <f t="shared" si="7"/>
        <v>230</v>
      </c>
      <c r="J27" s="32"/>
      <c r="K27" s="305"/>
      <c r="L27" s="244">
        <v>0.08</v>
      </c>
      <c r="M27" s="300">
        <f t="shared" si="0"/>
        <v>0</v>
      </c>
      <c r="N27" s="261">
        <f t="shared" si="8"/>
        <v>0</v>
      </c>
      <c r="O27" s="153"/>
      <c r="P27" s="81">
        <f t="shared" si="1"/>
        <v>0</v>
      </c>
      <c r="Q27" s="118">
        <f t="shared" si="2"/>
        <v>0</v>
      </c>
      <c r="R27" s="118">
        <f t="shared" si="3"/>
        <v>0</v>
      </c>
      <c r="S27" s="118">
        <f t="shared" si="4"/>
        <v>0</v>
      </c>
      <c r="T27" s="81">
        <f t="shared" si="5"/>
        <v>0</v>
      </c>
      <c r="U27" s="81">
        <f t="shared" si="6"/>
        <v>0</v>
      </c>
    </row>
    <row r="28" spans="1:21" ht="45">
      <c r="A28" s="252" t="s">
        <v>577</v>
      </c>
      <c r="B28" s="306" t="s">
        <v>578</v>
      </c>
      <c r="C28" s="296"/>
      <c r="D28" s="297"/>
      <c r="E28" s="68" t="s">
        <v>530</v>
      </c>
      <c r="F28" s="127">
        <v>3000</v>
      </c>
      <c r="G28" s="543">
        <v>650</v>
      </c>
      <c r="H28" s="527">
        <v>700</v>
      </c>
      <c r="I28" s="32">
        <f t="shared" si="7"/>
        <v>4350</v>
      </c>
      <c r="J28" s="32"/>
      <c r="K28" s="298"/>
      <c r="L28" s="77">
        <v>0.08</v>
      </c>
      <c r="M28" s="300">
        <f t="shared" si="0"/>
        <v>0</v>
      </c>
      <c r="N28" s="261">
        <f t="shared" si="8"/>
        <v>0</v>
      </c>
      <c r="O28" s="153"/>
      <c r="P28" s="81">
        <f t="shared" si="1"/>
        <v>0</v>
      </c>
      <c r="Q28" s="118">
        <f t="shared" si="2"/>
        <v>0</v>
      </c>
      <c r="R28" s="118">
        <f t="shared" si="3"/>
        <v>0</v>
      </c>
      <c r="S28" s="118">
        <f t="shared" si="4"/>
        <v>0</v>
      </c>
      <c r="T28" s="81">
        <f t="shared" si="5"/>
        <v>0</v>
      </c>
      <c r="U28" s="81">
        <f t="shared" si="6"/>
        <v>0</v>
      </c>
    </row>
    <row r="29" spans="1:21" ht="45">
      <c r="A29" s="252" t="s">
        <v>579</v>
      </c>
      <c r="B29" s="306" t="s">
        <v>580</v>
      </c>
      <c r="C29" s="313"/>
      <c r="D29" s="297"/>
      <c r="E29" s="243" t="s">
        <v>581</v>
      </c>
      <c r="F29" s="277">
        <v>10</v>
      </c>
      <c r="G29" s="543">
        <v>3</v>
      </c>
      <c r="H29" s="527">
        <v>5</v>
      </c>
      <c r="I29" s="32">
        <f t="shared" si="7"/>
        <v>18</v>
      </c>
      <c r="J29" s="32"/>
      <c r="K29" s="308"/>
      <c r="L29" s="309">
        <v>0.08</v>
      </c>
      <c r="M29" s="300">
        <f t="shared" si="0"/>
        <v>0</v>
      </c>
      <c r="N29" s="261">
        <f t="shared" si="8"/>
        <v>0</v>
      </c>
      <c r="O29" s="153"/>
      <c r="P29" s="81">
        <f t="shared" si="1"/>
        <v>0</v>
      </c>
      <c r="Q29" s="118">
        <f t="shared" si="2"/>
        <v>0</v>
      </c>
      <c r="R29" s="118">
        <f t="shared" si="3"/>
        <v>0</v>
      </c>
      <c r="S29" s="118">
        <f t="shared" si="4"/>
        <v>0</v>
      </c>
      <c r="T29" s="81">
        <f t="shared" si="5"/>
        <v>0</v>
      </c>
      <c r="U29" s="81">
        <f t="shared" si="6"/>
        <v>0</v>
      </c>
    </row>
    <row r="30" spans="1:21">
      <c r="A30" s="690" t="s">
        <v>582</v>
      </c>
      <c r="B30" s="690"/>
      <c r="C30" s="690"/>
      <c r="D30" s="690"/>
      <c r="E30" s="690"/>
      <c r="F30" s="690"/>
      <c r="G30" s="690"/>
      <c r="H30" s="690"/>
      <c r="I30" s="690"/>
      <c r="J30" s="690"/>
      <c r="K30" s="690"/>
      <c r="L30" s="690"/>
      <c r="M30" s="300">
        <f>SUM(M7:M29)</f>
        <v>0</v>
      </c>
      <c r="N30" s="261">
        <f>SUM(N7:N29)</f>
        <v>0</v>
      </c>
      <c r="O30" s="153"/>
      <c r="P30" s="314">
        <f t="shared" ref="P30:U30" si="9">SUM(P7:P29)</f>
        <v>0</v>
      </c>
      <c r="Q30" s="314">
        <f t="shared" si="9"/>
        <v>0</v>
      </c>
      <c r="R30" s="314">
        <f t="shared" si="9"/>
        <v>0</v>
      </c>
      <c r="S30" s="314">
        <f t="shared" si="9"/>
        <v>0</v>
      </c>
      <c r="T30" s="314">
        <f t="shared" si="9"/>
        <v>0</v>
      </c>
      <c r="U30" s="314">
        <f t="shared" si="9"/>
        <v>0</v>
      </c>
    </row>
    <row r="31" spans="1:21">
      <c r="A31" s="22"/>
      <c r="B31" s="315" t="s">
        <v>583</v>
      </c>
      <c r="C31" s="153"/>
      <c r="D31" s="153"/>
      <c r="E31" s="153"/>
      <c r="F31" s="153"/>
      <c r="G31" s="153"/>
      <c r="H31" s="316"/>
      <c r="I31" s="153"/>
      <c r="J31" s="153"/>
      <c r="K31" s="317"/>
      <c r="L31" s="318"/>
      <c r="M31" s="55"/>
      <c r="N31" s="55"/>
      <c r="O31" s="153"/>
      <c r="P31" s="153"/>
      <c r="Q31" s="319"/>
      <c r="R31" s="153"/>
      <c r="S31" s="153"/>
      <c r="T31" s="153"/>
      <c r="U31" s="153"/>
    </row>
    <row r="32" spans="1:21">
      <c r="A32" s="136"/>
      <c r="B32" s="665" t="s">
        <v>584</v>
      </c>
      <c r="C32" s="665"/>
      <c r="D32" s="665"/>
      <c r="E32" s="665"/>
      <c r="F32" s="665"/>
      <c r="G32" s="665"/>
      <c r="H32" s="666"/>
      <c r="I32" s="665"/>
      <c r="J32" s="665"/>
      <c r="K32" s="667"/>
      <c r="L32" s="668"/>
      <c r="M32" s="669"/>
      <c r="N32" s="55"/>
      <c r="O32" s="153"/>
      <c r="P32" s="320"/>
      <c r="Q32" s="320"/>
      <c r="R32" s="153"/>
      <c r="S32" s="153"/>
      <c r="T32" s="153"/>
      <c r="U32" s="153"/>
    </row>
    <row r="33" spans="1:21">
      <c r="A33" s="136"/>
      <c r="B33" s="670" t="s">
        <v>585</v>
      </c>
      <c r="C33" s="665"/>
      <c r="D33" s="665"/>
      <c r="E33" s="665"/>
      <c r="F33" s="665"/>
      <c r="G33" s="665"/>
      <c r="H33" s="666"/>
      <c r="I33" s="665"/>
      <c r="J33" s="665"/>
      <c r="K33" s="667"/>
      <c r="L33" s="665"/>
      <c r="M33" s="669"/>
      <c r="N33" s="55"/>
      <c r="O33" s="153"/>
      <c r="P33" s="320"/>
      <c r="Q33" s="320"/>
      <c r="R33" s="153"/>
      <c r="S33" s="153"/>
      <c r="T33" s="153"/>
      <c r="U33" s="153"/>
    </row>
    <row r="34" spans="1:21">
      <c r="A34" s="136"/>
      <c r="B34" s="670" t="s">
        <v>586</v>
      </c>
      <c r="C34" s="665"/>
      <c r="D34" s="665"/>
      <c r="E34" s="665"/>
      <c r="F34" s="665"/>
      <c r="G34" s="665"/>
      <c r="H34" s="666"/>
      <c r="I34" s="665"/>
      <c r="J34" s="665"/>
      <c r="K34" s="667"/>
      <c r="L34" s="665"/>
      <c r="M34" s="669"/>
      <c r="N34" s="55"/>
      <c r="O34" s="153"/>
      <c r="P34" s="153"/>
      <c r="Q34" s="153"/>
      <c r="R34" s="153"/>
      <c r="S34" s="153"/>
      <c r="T34" s="153"/>
      <c r="U34" s="153"/>
    </row>
    <row r="35" spans="1:21">
      <c r="A35" s="136"/>
      <c r="B35" s="670" t="s">
        <v>587</v>
      </c>
      <c r="C35" s="665"/>
      <c r="D35" s="665"/>
      <c r="E35" s="665"/>
      <c r="F35" s="665"/>
      <c r="G35" s="665"/>
      <c r="H35" s="666"/>
      <c r="I35" s="665"/>
      <c r="J35" s="665"/>
      <c r="K35" s="667"/>
      <c r="L35" s="665"/>
      <c r="M35" s="669"/>
      <c r="N35" s="55"/>
      <c r="O35" s="153"/>
      <c r="P35" s="153"/>
      <c r="Q35" s="153"/>
      <c r="R35" s="153"/>
      <c r="S35" s="153"/>
      <c r="T35" s="153"/>
      <c r="U35" s="153"/>
    </row>
    <row r="36" spans="1:21">
      <c r="A36" s="136"/>
      <c r="B36" s="670" t="s">
        <v>588</v>
      </c>
      <c r="C36" s="665"/>
      <c r="D36" s="665"/>
      <c r="E36" s="665"/>
      <c r="F36" s="665"/>
      <c r="G36" s="665"/>
      <c r="H36" s="666"/>
      <c r="I36" s="665"/>
      <c r="J36" s="665"/>
      <c r="K36" s="667"/>
      <c r="L36" s="665"/>
      <c r="M36" s="669"/>
      <c r="N36" s="55"/>
      <c r="O36" s="153"/>
      <c r="P36" s="153"/>
      <c r="Q36" s="153"/>
      <c r="R36" s="153"/>
      <c r="S36" s="153"/>
      <c r="T36" s="153"/>
      <c r="U36" s="153"/>
    </row>
    <row r="37" spans="1:21" ht="34.15" customHeight="1">
      <c r="A37" s="22"/>
      <c r="B37" s="705" t="s">
        <v>589</v>
      </c>
      <c r="C37" s="705"/>
      <c r="D37" s="705"/>
      <c r="E37" s="705"/>
      <c r="F37" s="705"/>
      <c r="G37" s="705"/>
      <c r="H37" s="705"/>
      <c r="I37" s="705"/>
      <c r="J37" s="705"/>
      <c r="K37" s="705"/>
      <c r="L37" s="705"/>
      <c r="M37" s="705"/>
      <c r="N37" s="153"/>
      <c r="O37" s="153"/>
      <c r="P37" s="153"/>
      <c r="Q37" s="153"/>
      <c r="R37" s="153"/>
      <c r="S37" s="153"/>
      <c r="T37" s="153"/>
      <c r="U37" s="153"/>
    </row>
    <row r="38" spans="1:21" ht="22.9" customHeight="1">
      <c r="A38" s="22"/>
      <c r="B38" s="703" t="s">
        <v>590</v>
      </c>
      <c r="C38" s="703"/>
      <c r="D38" s="703"/>
      <c r="E38" s="703"/>
      <c r="F38" s="703"/>
      <c r="G38" s="703"/>
      <c r="H38" s="703"/>
      <c r="I38" s="703"/>
      <c r="J38" s="703"/>
      <c r="K38" s="703"/>
      <c r="L38" s="703"/>
      <c r="M38" s="703"/>
      <c r="N38" s="153"/>
      <c r="O38" s="153"/>
      <c r="P38" s="153"/>
      <c r="Q38" s="153"/>
      <c r="R38" s="153"/>
      <c r="S38" s="153"/>
      <c r="T38" s="153"/>
      <c r="U38" s="153"/>
    </row>
    <row r="39" spans="1:21">
      <c r="A39" s="22"/>
      <c r="B39" s="293"/>
      <c r="C39" s="22"/>
      <c r="D39" s="22"/>
      <c r="E39" s="22"/>
      <c r="F39" s="22"/>
      <c r="G39" s="22"/>
      <c r="H39" s="321"/>
      <c r="I39" s="22"/>
      <c r="J39" s="22"/>
      <c r="K39" s="22"/>
      <c r="L39" s="22"/>
      <c r="M39" s="153"/>
      <c r="N39" s="153"/>
      <c r="O39" s="153"/>
      <c r="P39" s="153"/>
      <c r="Q39" s="153"/>
      <c r="R39" s="153"/>
      <c r="S39" s="153"/>
      <c r="T39" s="153"/>
      <c r="U39" s="153"/>
    </row>
    <row r="40" spans="1:21">
      <c r="B40" s="644" t="s">
        <v>98</v>
      </c>
    </row>
    <row r="41" spans="1:21">
      <c r="B41" s="644" t="s">
        <v>99</v>
      </c>
    </row>
  </sheetData>
  <mergeCells count="6">
    <mergeCell ref="B38:M38"/>
    <mergeCell ref="P6:Q6"/>
    <mergeCell ref="R6:S6"/>
    <mergeCell ref="T6:U6"/>
    <mergeCell ref="A30:L30"/>
    <mergeCell ref="B37:M37"/>
  </mergeCells>
  <conditionalFormatting sqref="P7:Q29">
    <cfRule type="expression" dxfId="34" priority="1">
      <formula>NA()</formula>
    </cfRule>
  </conditionalFormatting>
  <conditionalFormatting sqref="R7:S29">
    <cfRule type="expression" dxfId="33" priority="2">
      <formula>NA()</formula>
    </cfRule>
  </conditionalFormatting>
  <conditionalFormatting sqref="T7:U29">
    <cfRule type="expression" dxfId="32" priority="3">
      <formula>NA()</formula>
    </cfRule>
  </conditionalFormatting>
  <pageMargins left="0.7" right="0.7" top="0.75" bottom="0.75" header="0.3" footer="0.3"/>
  <pageSetup paperSize="9" scale="5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12"/>
  <sheetViews>
    <sheetView zoomScaleNormal="100" workbookViewId="0">
      <selection activeCell="A3" sqref="A3"/>
    </sheetView>
  </sheetViews>
  <sheetFormatPr defaultRowHeight="15"/>
  <cols>
    <col min="2" max="2" width="13.7109375" customWidth="1"/>
  </cols>
  <sheetData>
    <row r="1" spans="1:21">
      <c r="A1" s="50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1">
      <c r="A2" s="53" t="s">
        <v>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</row>
    <row r="3" spans="1:21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</row>
    <row r="4" spans="1:21">
      <c r="A4" s="61" t="s">
        <v>591</v>
      </c>
      <c r="B4" s="61"/>
      <c r="C4" s="61"/>
      <c r="D4" s="61"/>
      <c r="E4" s="61"/>
      <c r="F4" s="61"/>
      <c r="G4" s="61"/>
      <c r="H4" s="61"/>
      <c r="I4" s="322"/>
      <c r="J4" s="322"/>
      <c r="K4" s="322"/>
      <c r="L4" s="322"/>
      <c r="M4" s="322"/>
      <c r="N4" s="180"/>
      <c r="O4" s="44"/>
      <c r="P4" s="44"/>
      <c r="Q4" s="44"/>
      <c r="R4" s="44"/>
      <c r="S4" s="44"/>
      <c r="T4" s="44"/>
      <c r="U4" s="44"/>
    </row>
    <row r="5" spans="1:21" ht="36">
      <c r="A5" s="64"/>
      <c r="B5" s="65"/>
      <c r="C5" s="64"/>
      <c r="D5" s="230"/>
      <c r="E5" s="230"/>
      <c r="F5" s="14" t="s">
        <v>5</v>
      </c>
      <c r="G5" s="14" t="s">
        <v>6</v>
      </c>
      <c r="H5" s="14" t="s">
        <v>7</v>
      </c>
      <c r="I5" s="66" t="s">
        <v>8</v>
      </c>
      <c r="J5" s="52"/>
      <c r="K5" s="52"/>
      <c r="L5" s="67"/>
      <c r="M5" s="52"/>
      <c r="N5" s="52"/>
      <c r="O5" s="56"/>
      <c r="P5" s="53"/>
      <c r="Q5" s="53"/>
      <c r="R5" s="53"/>
      <c r="S5" s="53"/>
      <c r="T5" s="53"/>
      <c r="U5" s="53"/>
    </row>
    <row r="6" spans="1:21" ht="84">
      <c r="A6" s="68" t="s">
        <v>9</v>
      </c>
      <c r="B6" s="68" t="s">
        <v>10</v>
      </c>
      <c r="C6" s="112" t="s">
        <v>11</v>
      </c>
      <c r="D6" s="112" t="s">
        <v>12</v>
      </c>
      <c r="E6" s="68" t="s">
        <v>13</v>
      </c>
      <c r="F6" s="17" t="s">
        <v>592</v>
      </c>
      <c r="G6" s="17" t="s">
        <v>592</v>
      </c>
      <c r="H6" s="17" t="s">
        <v>592</v>
      </c>
      <c r="I6" s="68" t="s">
        <v>593</v>
      </c>
      <c r="J6" s="68" t="s">
        <v>17</v>
      </c>
      <c r="K6" s="70" t="s">
        <v>18</v>
      </c>
      <c r="L6" s="68" t="s">
        <v>19</v>
      </c>
      <c r="M6" s="185" t="s">
        <v>20</v>
      </c>
      <c r="N6" s="68" t="s">
        <v>21</v>
      </c>
      <c r="O6" s="44"/>
      <c r="P6" s="706" t="s">
        <v>22</v>
      </c>
      <c r="Q6" s="706"/>
      <c r="R6" s="706" t="s">
        <v>23</v>
      </c>
      <c r="S6" s="706"/>
      <c r="T6" s="707" t="s">
        <v>24</v>
      </c>
      <c r="U6" s="707"/>
    </row>
    <row r="7" spans="1:21" ht="24">
      <c r="A7" s="175" t="s">
        <v>594</v>
      </c>
      <c r="B7" s="92" t="s">
        <v>595</v>
      </c>
      <c r="C7" s="323"/>
      <c r="D7" s="324"/>
      <c r="E7" s="325" t="s">
        <v>596</v>
      </c>
      <c r="F7" s="326">
        <v>0</v>
      </c>
      <c r="G7" s="326">
        <v>0</v>
      </c>
      <c r="H7" s="326">
        <v>12</v>
      </c>
      <c r="I7" s="327">
        <f>SUM(F7:H7)</f>
        <v>12</v>
      </c>
      <c r="J7" s="328"/>
      <c r="K7" s="94"/>
      <c r="L7" s="260">
        <v>0.08</v>
      </c>
      <c r="M7" s="256">
        <f>ROUND((I7*K7),2)</f>
        <v>0</v>
      </c>
      <c r="N7" s="329">
        <f>ROUND((M7+M7*L7),2)</f>
        <v>0</v>
      </c>
      <c r="O7" s="330"/>
      <c r="P7" s="26">
        <f>ROUND((F7*K7),2)</f>
        <v>0</v>
      </c>
      <c r="Q7" s="26">
        <f>ROUND((P7+(P7*L7)),2)</f>
        <v>0</v>
      </c>
      <c r="R7" s="26">
        <f>ROUND((G7*K7),2)</f>
        <v>0</v>
      </c>
      <c r="S7" s="27">
        <f>ROUND((R7+R7*L7),2)</f>
        <v>0</v>
      </c>
      <c r="T7" s="28">
        <f>ROUND((H7*K7),2)</f>
        <v>0</v>
      </c>
      <c r="U7" s="28">
        <f>ROUND((T7+T7*L7),2)</f>
        <v>0</v>
      </c>
    </row>
    <row r="8" spans="1:21">
      <c r="A8" s="689" t="s">
        <v>597</v>
      </c>
      <c r="B8" s="689"/>
      <c r="C8" s="689"/>
      <c r="D8" s="689"/>
      <c r="E8" s="689"/>
      <c r="F8" s="689"/>
      <c r="G8" s="689"/>
      <c r="H8" s="689"/>
      <c r="I8" s="689"/>
      <c r="J8" s="689"/>
      <c r="K8" s="689"/>
      <c r="L8" s="689"/>
      <c r="M8" s="331">
        <f>SUM(M7:M7)</f>
        <v>0</v>
      </c>
      <c r="N8" s="332">
        <f>SUM(N7:N7)</f>
        <v>0</v>
      </c>
      <c r="O8" s="44"/>
      <c r="P8" s="26">
        <f>ROUND((F8*K8),2)</f>
        <v>0</v>
      </c>
      <c r="Q8" s="26">
        <f>ROUND((P8+(P8*L8)),2)</f>
        <v>0</v>
      </c>
      <c r="R8" s="26">
        <f>ROUND((G8*K8),2)</f>
        <v>0</v>
      </c>
      <c r="S8" s="27">
        <f>ROUND((R8+R8*L8),2)</f>
        <v>0</v>
      </c>
      <c r="T8" s="28">
        <f>SUM(T7)</f>
        <v>0</v>
      </c>
      <c r="U8" s="28">
        <f>SUM(U7)</f>
        <v>0</v>
      </c>
    </row>
    <row r="9" spans="1:21">
      <c r="A9" s="44"/>
      <c r="B9" s="333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</row>
    <row r="10" spans="1:21">
      <c r="A10" s="53" t="s">
        <v>598</v>
      </c>
      <c r="B10" s="53"/>
      <c r="C10" s="53"/>
      <c r="D10" s="102"/>
      <c r="E10" s="102"/>
      <c r="F10" s="102"/>
      <c r="G10" s="102"/>
      <c r="H10" s="102"/>
      <c r="I10" s="57"/>
      <c r="J10" s="57"/>
      <c r="K10" s="53"/>
      <c r="L10" s="55"/>
      <c r="M10" s="55"/>
      <c r="N10" s="53"/>
      <c r="O10" s="56"/>
      <c r="P10" s="53"/>
      <c r="Q10" s="53"/>
      <c r="R10" s="53"/>
      <c r="S10" s="53"/>
      <c r="T10" s="53"/>
      <c r="U10" s="53"/>
    </row>
    <row r="11" spans="1:21">
      <c r="A11" s="671"/>
      <c r="D11" s="643"/>
    </row>
    <row r="12" spans="1:21">
      <c r="A12" s="671" t="s">
        <v>99</v>
      </c>
    </row>
  </sheetData>
  <mergeCells count="4">
    <mergeCell ref="P6:Q6"/>
    <mergeCell ref="R6:S6"/>
    <mergeCell ref="T6:U6"/>
    <mergeCell ref="A8:L8"/>
  </mergeCells>
  <pageMargins left="0.7" right="0.7" top="0.75" bottom="0.75" header="0.3" footer="0.3"/>
  <pageSetup paperSize="9" scale="6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U16"/>
  <sheetViews>
    <sheetView zoomScaleNormal="100" workbookViewId="0">
      <selection activeCell="G21" sqref="G21"/>
    </sheetView>
  </sheetViews>
  <sheetFormatPr defaultRowHeight="15"/>
  <cols>
    <col min="2" max="2" width="12" customWidth="1"/>
    <col min="13" max="13" width="10.7109375" customWidth="1"/>
    <col min="14" max="14" width="10.28515625" customWidth="1"/>
    <col min="16" max="16" width="10.85546875" customWidth="1"/>
    <col min="17" max="17" width="10.5703125" customWidth="1"/>
  </cols>
  <sheetData>
    <row r="1" spans="1:21">
      <c r="A1" s="50" t="s">
        <v>0</v>
      </c>
      <c r="B1" s="44"/>
      <c r="C1" s="44"/>
      <c r="D1" s="44"/>
      <c r="E1" s="44"/>
      <c r="F1" s="44"/>
      <c r="G1" s="44"/>
      <c r="H1" s="53" t="s">
        <v>1</v>
      </c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1">
      <c r="A2" s="53" t="s">
        <v>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</row>
    <row r="3" spans="1:21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</row>
    <row r="4" spans="1:21">
      <c r="A4" s="61" t="s">
        <v>1977</v>
      </c>
      <c r="B4" s="61"/>
      <c r="C4" s="61"/>
      <c r="D4" s="61"/>
      <c r="E4" s="61"/>
      <c r="F4" s="334" t="s">
        <v>4</v>
      </c>
      <c r="G4" s="322"/>
      <c r="H4" s="322"/>
      <c r="I4" s="322"/>
      <c r="J4" s="322"/>
      <c r="K4" s="322"/>
      <c r="L4" s="322"/>
      <c r="M4" s="322"/>
      <c r="N4" s="180"/>
      <c r="O4" s="44"/>
      <c r="P4" s="44"/>
      <c r="Q4" s="44"/>
      <c r="R4" s="44"/>
      <c r="S4" s="44"/>
      <c r="T4" s="44"/>
      <c r="U4" s="44"/>
    </row>
    <row r="5" spans="1:21" ht="33.75">
      <c r="A5" s="64"/>
      <c r="B5" s="65"/>
      <c r="C5" s="64"/>
      <c r="D5" s="230"/>
      <c r="E5" s="230"/>
      <c r="F5" s="66" t="s">
        <v>5</v>
      </c>
      <c r="G5" s="556" t="s">
        <v>6</v>
      </c>
      <c r="H5" s="555" t="s">
        <v>7</v>
      </c>
      <c r="I5" s="66" t="s">
        <v>8</v>
      </c>
      <c r="J5" s="52"/>
      <c r="K5" s="52"/>
      <c r="L5" s="67"/>
      <c r="M5" s="52"/>
      <c r="N5" s="52"/>
      <c r="O5" s="56"/>
      <c r="P5" s="53"/>
      <c r="Q5" s="53"/>
      <c r="R5" s="53"/>
      <c r="S5" s="53"/>
      <c r="T5" s="53"/>
      <c r="U5" s="53"/>
    </row>
    <row r="6" spans="1:21" ht="56.25">
      <c r="A6" s="68" t="s">
        <v>9</v>
      </c>
      <c r="B6" s="68" t="s">
        <v>10</v>
      </c>
      <c r="C6" s="112" t="s">
        <v>11</v>
      </c>
      <c r="D6" s="112" t="s">
        <v>12</v>
      </c>
      <c r="E6" s="68" t="s">
        <v>13</v>
      </c>
      <c r="F6" s="68" t="s">
        <v>599</v>
      </c>
      <c r="G6" s="557" t="s">
        <v>14</v>
      </c>
      <c r="H6" s="555" t="s">
        <v>14</v>
      </c>
      <c r="I6" s="68" t="s">
        <v>156</v>
      </c>
      <c r="J6" s="68" t="s">
        <v>17</v>
      </c>
      <c r="K6" s="70" t="s">
        <v>18</v>
      </c>
      <c r="L6" s="68" t="s">
        <v>19</v>
      </c>
      <c r="M6" s="185" t="s">
        <v>20</v>
      </c>
      <c r="N6" s="68" t="s">
        <v>21</v>
      </c>
      <c r="O6" s="44"/>
      <c r="P6" s="687" t="s">
        <v>22</v>
      </c>
      <c r="Q6" s="687"/>
      <c r="R6" s="704" t="s">
        <v>23</v>
      </c>
      <c r="S6" s="704"/>
      <c r="T6" s="688" t="s">
        <v>24</v>
      </c>
      <c r="U6" s="688"/>
    </row>
    <row r="7" spans="1:21" ht="48">
      <c r="A7" s="175" t="s">
        <v>600</v>
      </c>
      <c r="B7" s="92" t="s">
        <v>601</v>
      </c>
      <c r="C7" s="92"/>
      <c r="D7" s="240"/>
      <c r="E7" s="325" t="s">
        <v>602</v>
      </c>
      <c r="F7" s="335">
        <v>17</v>
      </c>
      <c r="G7" s="550">
        <v>50</v>
      </c>
      <c r="H7" s="551">
        <v>70</v>
      </c>
      <c r="I7" s="130">
        <f>F7+G7+H7</f>
        <v>137</v>
      </c>
      <c r="J7" s="328"/>
      <c r="K7" s="94"/>
      <c r="L7" s="260">
        <v>0.08</v>
      </c>
      <c r="M7" s="256">
        <f>ROUND((I7*K7),2)</f>
        <v>0</v>
      </c>
      <c r="N7" s="329">
        <f>ROUND((M7+M7*L7),2)</f>
        <v>0</v>
      </c>
      <c r="O7" s="330"/>
      <c r="P7" s="81">
        <f>ROUND((F7*K7),2)</f>
        <v>0</v>
      </c>
      <c r="Q7" s="118">
        <f>ROUND((P7+P7*L7),2)</f>
        <v>0</v>
      </c>
      <c r="R7" s="118">
        <f>ROUND((G7*K7),2)</f>
        <v>0</v>
      </c>
      <c r="S7" s="118">
        <f>ROUND((R7+R7*L7),2)</f>
        <v>0</v>
      </c>
      <c r="T7" s="81">
        <f>ROUND((H7*K7),2)</f>
        <v>0</v>
      </c>
      <c r="U7" s="81">
        <f>ROUND((T7+T7*L7),2)</f>
        <v>0</v>
      </c>
    </row>
    <row r="8" spans="1:21">
      <c r="A8" s="689" t="s">
        <v>603</v>
      </c>
      <c r="B8" s="689"/>
      <c r="C8" s="689"/>
      <c r="D8" s="689"/>
      <c r="E8" s="689"/>
      <c r="F8" s="689"/>
      <c r="G8" s="689"/>
      <c r="H8" s="689"/>
      <c r="I8" s="689"/>
      <c r="J8" s="689"/>
      <c r="K8" s="689"/>
      <c r="L8" s="689"/>
      <c r="M8" s="256">
        <f>SUM(M7)</f>
        <v>0</v>
      </c>
      <c r="N8" s="329">
        <f>SUM(N7)</f>
        <v>0</v>
      </c>
      <c r="O8" s="44"/>
      <c r="P8" s="314">
        <f>SUM(P7)</f>
        <v>0</v>
      </c>
      <c r="Q8" s="314">
        <f t="shared" ref="Q8:U8" si="0">SUM(Q7)</f>
        <v>0</v>
      </c>
      <c r="R8" s="314">
        <f t="shared" si="0"/>
        <v>0</v>
      </c>
      <c r="S8" s="314">
        <f t="shared" si="0"/>
        <v>0</v>
      </c>
      <c r="T8" s="314">
        <f t="shared" si="0"/>
        <v>0</v>
      </c>
      <c r="U8" s="314">
        <f t="shared" si="0"/>
        <v>0</v>
      </c>
    </row>
    <row r="9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336"/>
      <c r="R9" s="336"/>
      <c r="S9" s="336"/>
      <c r="T9" s="336"/>
      <c r="U9" s="56"/>
    </row>
    <row r="10" spans="1:21">
      <c r="A10" s="44"/>
      <c r="B10" s="15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103"/>
      <c r="Q10" s="103"/>
      <c r="R10" s="44"/>
      <c r="S10" s="44"/>
      <c r="T10" s="44"/>
      <c r="U10" s="44"/>
    </row>
    <row r="11" spans="1:21">
      <c r="A11" s="44"/>
      <c r="B11" s="15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103"/>
      <c r="Q11" s="103"/>
      <c r="R11" s="44"/>
      <c r="S11" s="44"/>
      <c r="T11" s="44"/>
      <c r="U11" s="44"/>
    </row>
    <row r="12" spans="1:21">
      <c r="A12" s="53" t="s">
        <v>98</v>
      </c>
      <c r="B12" s="53"/>
      <c r="C12" s="53"/>
      <c r="D12" s="102"/>
      <c r="E12" s="102"/>
      <c r="F12" s="102"/>
      <c r="G12" s="102"/>
      <c r="H12" s="102"/>
      <c r="I12" s="57"/>
      <c r="J12" s="57"/>
      <c r="K12" s="53"/>
      <c r="L12" s="55"/>
      <c r="M12" s="55"/>
      <c r="N12" s="53"/>
      <c r="O12" s="56"/>
      <c r="P12" s="103"/>
      <c r="Q12" s="103"/>
      <c r="R12" s="103"/>
      <c r="S12" s="53"/>
      <c r="T12" s="103"/>
      <c r="U12" s="53"/>
    </row>
    <row r="13" spans="1:21">
      <c r="A13" s="53" t="s">
        <v>1980</v>
      </c>
      <c r="B13" s="53"/>
      <c r="C13" s="53"/>
      <c r="D13" s="102"/>
      <c r="E13" s="102"/>
      <c r="F13" s="53"/>
      <c r="G13" s="53"/>
      <c r="H13" s="53"/>
      <c r="I13" s="53"/>
      <c r="J13" s="57"/>
      <c r="K13" s="53"/>
      <c r="L13" s="55"/>
      <c r="M13" s="55"/>
      <c r="N13" s="53"/>
      <c r="O13" s="56"/>
      <c r="P13" s="53"/>
      <c r="Q13" s="53"/>
      <c r="R13" s="53"/>
      <c r="S13" s="53"/>
      <c r="T13" s="53"/>
      <c r="U13" s="53"/>
    </row>
    <row r="14" spans="1:21">
      <c r="A14" s="53"/>
      <c r="B14" s="53"/>
      <c r="C14" s="53"/>
      <c r="D14" s="102"/>
      <c r="E14" s="102"/>
      <c r="F14" s="480"/>
      <c r="G14" s="693"/>
      <c r="H14" s="693"/>
      <c r="I14" s="693"/>
      <c r="J14" s="57"/>
      <c r="K14" s="53"/>
      <c r="L14" s="55"/>
      <c r="M14" s="55"/>
      <c r="N14" s="53"/>
      <c r="O14" s="56"/>
      <c r="P14" s="103"/>
      <c r="Q14" s="103"/>
      <c r="R14" s="53"/>
      <c r="S14" s="53"/>
      <c r="T14" s="53"/>
      <c r="U14" s="53"/>
    </row>
    <row r="16" spans="1:21">
      <c r="A16" s="644" t="s">
        <v>99</v>
      </c>
    </row>
  </sheetData>
  <mergeCells count="5">
    <mergeCell ref="P6:Q6"/>
    <mergeCell ref="R6:S6"/>
    <mergeCell ref="T6:U6"/>
    <mergeCell ref="A8:L8"/>
    <mergeCell ref="G14:I14"/>
  </mergeCells>
  <conditionalFormatting sqref="P7:Q7">
    <cfRule type="expression" dxfId="31" priority="1">
      <formula>NA()</formula>
    </cfRule>
  </conditionalFormatting>
  <conditionalFormatting sqref="R7:S7">
    <cfRule type="expression" dxfId="30" priority="2">
      <formula>NA()</formula>
    </cfRule>
  </conditionalFormatting>
  <conditionalFormatting sqref="T7:U7">
    <cfRule type="expression" dxfId="29" priority="3">
      <formula>NA()</formula>
    </cfRule>
  </conditionalFormatting>
  <pageMargins left="0.7" right="0.7" top="0.75" bottom="0.75" header="0.3" footer="0.3"/>
  <pageSetup paperSize="9" scale="6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U13"/>
  <sheetViews>
    <sheetView zoomScaleNormal="100" workbookViewId="0">
      <selection activeCell="A3" sqref="A3"/>
    </sheetView>
  </sheetViews>
  <sheetFormatPr defaultRowHeight="15"/>
  <cols>
    <col min="1" max="1" width="6.5703125" customWidth="1"/>
    <col min="2" max="2" width="11.28515625" customWidth="1"/>
  </cols>
  <sheetData>
    <row r="1" spans="1:21">
      <c r="A1" s="50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1">
      <c r="A2" s="53" t="s">
        <v>604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</row>
    <row r="3" spans="1:21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</row>
    <row r="4" spans="1:21">
      <c r="A4" s="61" t="s">
        <v>605</v>
      </c>
      <c r="B4" s="61"/>
      <c r="C4" s="61"/>
      <c r="D4" s="61"/>
      <c r="E4" s="61"/>
      <c r="F4" s="61"/>
      <c r="G4" s="61"/>
      <c r="H4" s="61"/>
      <c r="I4" s="322"/>
      <c r="J4" s="322"/>
      <c r="K4" s="322"/>
      <c r="L4" s="322"/>
      <c r="M4" s="322"/>
      <c r="N4" s="180"/>
      <c r="O4" s="44"/>
      <c r="P4" s="44"/>
      <c r="Q4" s="44"/>
      <c r="R4" s="44"/>
      <c r="S4" s="44"/>
      <c r="T4" s="44"/>
      <c r="U4" s="44"/>
    </row>
    <row r="5" spans="1:21" ht="36">
      <c r="A5" s="64"/>
      <c r="B5" s="65"/>
      <c r="C5" s="64"/>
      <c r="D5" s="230"/>
      <c r="E5" s="230"/>
      <c r="F5" s="14" t="s">
        <v>5</v>
      </c>
      <c r="G5" s="583" t="s">
        <v>6</v>
      </c>
      <c r="H5" s="584" t="s">
        <v>7</v>
      </c>
      <c r="I5" s="66" t="s">
        <v>8</v>
      </c>
      <c r="J5" s="52"/>
      <c r="K5" s="52"/>
      <c r="L5" s="67"/>
      <c r="M5" s="52"/>
      <c r="N5" s="52"/>
      <c r="O5" s="56"/>
      <c r="P5" s="53"/>
      <c r="Q5" s="53"/>
      <c r="R5" s="53"/>
      <c r="S5" s="53"/>
      <c r="T5" s="53"/>
      <c r="U5" s="53"/>
    </row>
    <row r="6" spans="1:21" ht="84">
      <c r="A6" s="68" t="s">
        <v>9</v>
      </c>
      <c r="B6" s="68" t="s">
        <v>10</v>
      </c>
      <c r="C6" s="112" t="s">
        <v>11</v>
      </c>
      <c r="D6" s="112" t="s">
        <v>12</v>
      </c>
      <c r="E6" s="68" t="s">
        <v>13</v>
      </c>
      <c r="F6" s="17" t="s">
        <v>14</v>
      </c>
      <c r="G6" s="519" t="s">
        <v>14</v>
      </c>
      <c r="H6" s="521" t="s">
        <v>14</v>
      </c>
      <c r="I6" s="68" t="s">
        <v>593</v>
      </c>
      <c r="J6" s="68" t="s">
        <v>17</v>
      </c>
      <c r="K6" s="70" t="s">
        <v>18</v>
      </c>
      <c r="L6" s="68" t="s">
        <v>19</v>
      </c>
      <c r="M6" s="185" t="s">
        <v>20</v>
      </c>
      <c r="N6" s="68" t="s">
        <v>21</v>
      </c>
      <c r="O6" s="44"/>
      <c r="P6" s="706" t="s">
        <v>22</v>
      </c>
      <c r="Q6" s="706"/>
      <c r="R6" s="706" t="s">
        <v>23</v>
      </c>
      <c r="S6" s="706"/>
      <c r="T6" s="707" t="s">
        <v>24</v>
      </c>
      <c r="U6" s="707"/>
    </row>
    <row r="7" spans="1:21" ht="48">
      <c r="A7" s="175" t="s">
        <v>606</v>
      </c>
      <c r="B7" s="92" t="s">
        <v>607</v>
      </c>
      <c r="C7" s="323"/>
      <c r="D7" s="324"/>
      <c r="E7" s="325" t="s">
        <v>608</v>
      </c>
      <c r="F7" s="326">
        <v>0</v>
      </c>
      <c r="G7" s="326">
        <v>0</v>
      </c>
      <c r="H7" s="326">
        <v>36</v>
      </c>
      <c r="I7" s="326">
        <f>SUM(F7:H7)</f>
        <v>36</v>
      </c>
      <c r="J7" s="328"/>
      <c r="K7" s="94"/>
      <c r="L7" s="260">
        <v>0.08</v>
      </c>
      <c r="M7" s="256">
        <f>ROUND((I7*K7),2)</f>
        <v>0</v>
      </c>
      <c r="N7" s="329">
        <f>ROUND((M7+M7*L7),2)</f>
        <v>0</v>
      </c>
      <c r="O7" s="330"/>
      <c r="P7" s="26">
        <f>ROUND((F7*K7),2)</f>
        <v>0</v>
      </c>
      <c r="Q7" s="26">
        <f>ROUND((P7+(P7*L7)),2)</f>
        <v>0</v>
      </c>
      <c r="R7" s="26">
        <f>ROUND((G7*K7),2)</f>
        <v>0</v>
      </c>
      <c r="S7" s="27">
        <f>ROUND((R7+R7*L7),2)</f>
        <v>0</v>
      </c>
      <c r="T7" s="28">
        <f>ROUND((H7*K7),2)</f>
        <v>0</v>
      </c>
      <c r="U7" s="28">
        <f>ROUND((T7+T7*L7),2)</f>
        <v>0</v>
      </c>
    </row>
    <row r="8" spans="1:21">
      <c r="A8" s="689" t="s">
        <v>609</v>
      </c>
      <c r="B8" s="689"/>
      <c r="C8" s="689"/>
      <c r="D8" s="689"/>
      <c r="E8" s="689"/>
      <c r="F8" s="689"/>
      <c r="G8" s="689"/>
      <c r="H8" s="689"/>
      <c r="I8" s="689"/>
      <c r="J8" s="689"/>
      <c r="K8" s="689"/>
      <c r="L8" s="689"/>
      <c r="M8" s="331">
        <f>SUM(M7:M7)</f>
        <v>0</v>
      </c>
      <c r="N8" s="332">
        <f>SUM(N7:N7)</f>
        <v>0</v>
      </c>
      <c r="O8" s="44"/>
      <c r="P8" s="26">
        <f>ROUND((F8*K8),2)</f>
        <v>0</v>
      </c>
      <c r="Q8" s="26">
        <f>ROUND((P8+(P8*L8)),2)</f>
        <v>0</v>
      </c>
      <c r="R8" s="26">
        <f>ROUND((G8*K8),2)</f>
        <v>0</v>
      </c>
      <c r="S8" s="27">
        <f>ROUND((R8+R8*L8),2)</f>
        <v>0</v>
      </c>
      <c r="T8" s="28">
        <f>SUM(T7)</f>
        <v>0</v>
      </c>
      <c r="U8" s="28">
        <f>SUM(U7)</f>
        <v>0</v>
      </c>
    </row>
    <row r="9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</row>
    <row r="10" spans="1:21" ht="17.100000000000001" customHeight="1">
      <c r="A10" s="645" t="s">
        <v>1981</v>
      </c>
      <c r="B10" s="100"/>
      <c r="C10" s="337"/>
      <c r="D10" s="337"/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337"/>
      <c r="T10" s="337"/>
      <c r="U10" s="337"/>
    </row>
    <row r="11" spans="1:21">
      <c r="A11" s="53"/>
      <c r="B11" s="53"/>
      <c r="C11" s="53"/>
      <c r="D11" s="102"/>
      <c r="E11" s="102"/>
      <c r="F11" s="102"/>
      <c r="G11" s="102"/>
      <c r="H11" s="102"/>
      <c r="I11" s="57"/>
      <c r="J11" s="57"/>
      <c r="K11" s="53"/>
      <c r="L11" s="55"/>
      <c r="M11" s="55"/>
      <c r="N11" s="53"/>
      <c r="O11" s="56"/>
      <c r="P11" s="53"/>
      <c r="Q11" s="53"/>
      <c r="R11" s="53"/>
      <c r="S11" s="53"/>
      <c r="T11" s="53"/>
      <c r="U11" s="53"/>
    </row>
    <row r="12" spans="1:21">
      <c r="A12" s="644" t="s">
        <v>598</v>
      </c>
      <c r="B12" s="644"/>
    </row>
    <row r="13" spans="1:21">
      <c r="A13" s="644" t="s">
        <v>99</v>
      </c>
      <c r="B13" s="644"/>
    </row>
  </sheetData>
  <mergeCells count="4">
    <mergeCell ref="P6:Q6"/>
    <mergeCell ref="R6:S6"/>
    <mergeCell ref="T6:U6"/>
    <mergeCell ref="A8:L8"/>
  </mergeCells>
  <pageMargins left="0.7" right="0.7" top="0.75" bottom="0.75" header="0.3" footer="0.3"/>
  <pageSetup paperSize="9" scale="7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16"/>
  <sheetViews>
    <sheetView zoomScaleNormal="100" workbookViewId="0">
      <selection activeCell="P12" sqref="P12"/>
    </sheetView>
  </sheetViews>
  <sheetFormatPr defaultRowHeight="15"/>
  <cols>
    <col min="1" max="1" width="7" customWidth="1"/>
    <col min="2" max="2" width="14.7109375" customWidth="1"/>
    <col min="3" max="3" width="13.42578125" customWidth="1"/>
    <col min="4" max="4" width="12.28515625" bestFit="1" customWidth="1"/>
    <col min="6" max="9" width="9" bestFit="1" customWidth="1"/>
    <col min="11" max="12" width="9" bestFit="1" customWidth="1"/>
    <col min="13" max="14" width="11.28515625" bestFit="1" customWidth="1"/>
    <col min="16" max="19" width="10.140625" bestFit="1" customWidth="1"/>
    <col min="20" max="21" width="9" bestFit="1" customWidth="1"/>
  </cols>
  <sheetData>
    <row r="1" spans="1:21">
      <c r="A1" s="50" t="s">
        <v>0</v>
      </c>
      <c r="B1" s="338"/>
      <c r="C1" s="338"/>
      <c r="D1" s="338"/>
      <c r="E1" s="339"/>
      <c r="F1" s="339"/>
      <c r="G1" s="339"/>
      <c r="H1" s="53" t="s">
        <v>1</v>
      </c>
      <c r="I1" s="22"/>
      <c r="J1" s="22"/>
      <c r="K1" s="22"/>
      <c r="L1" s="22"/>
      <c r="M1" s="180"/>
      <c r="N1" s="22"/>
      <c r="O1" s="22"/>
      <c r="P1" s="22"/>
      <c r="Q1" s="22"/>
      <c r="R1" s="22"/>
      <c r="S1" s="22"/>
      <c r="T1" s="22"/>
      <c r="U1" s="22"/>
    </row>
    <row r="2" spans="1:21">
      <c r="A2" s="53" t="s">
        <v>2</v>
      </c>
      <c r="B2" s="338"/>
      <c r="C2" s="338"/>
      <c r="D2" s="338"/>
      <c r="E2" s="339"/>
      <c r="F2" s="339"/>
      <c r="G2" s="339"/>
      <c r="H2" s="339"/>
      <c r="I2" s="22"/>
      <c r="J2" s="22"/>
      <c r="K2" s="22"/>
      <c r="L2" s="22"/>
      <c r="M2" s="180"/>
      <c r="N2" s="22"/>
      <c r="O2" s="22"/>
      <c r="P2" s="22"/>
      <c r="Q2" s="22"/>
      <c r="R2" s="22"/>
      <c r="S2" s="22"/>
      <c r="T2" s="22"/>
      <c r="U2" s="22"/>
    </row>
    <row r="3" spans="1:21">
      <c r="A3" s="339"/>
      <c r="B3" s="338"/>
      <c r="C3" s="338"/>
      <c r="D3" s="338"/>
      <c r="E3" s="339"/>
      <c r="F3" s="339"/>
      <c r="G3" s="339"/>
      <c r="H3" s="339"/>
      <c r="I3" s="22"/>
      <c r="J3" s="22"/>
      <c r="K3" s="22"/>
      <c r="L3" s="22"/>
      <c r="M3" s="180"/>
      <c r="N3" s="22"/>
      <c r="O3" s="22"/>
      <c r="P3" s="22"/>
      <c r="Q3" s="22"/>
      <c r="R3" s="22"/>
      <c r="S3" s="22"/>
      <c r="T3" s="22"/>
      <c r="U3" s="22"/>
    </row>
    <row r="4" spans="1:21">
      <c r="A4" s="340" t="s">
        <v>610</v>
      </c>
      <c r="B4" s="340"/>
      <c r="C4" s="340"/>
      <c r="D4" s="340"/>
      <c r="E4" s="340"/>
      <c r="F4" s="341" t="s">
        <v>4</v>
      </c>
      <c r="G4" s="342"/>
      <c r="H4" s="341"/>
      <c r="I4" s="22"/>
      <c r="J4" s="22"/>
      <c r="K4" s="22"/>
      <c r="L4" s="22"/>
      <c r="M4" s="180"/>
      <c r="N4" s="22"/>
      <c r="O4" s="22"/>
      <c r="P4" s="22"/>
      <c r="Q4" s="22"/>
      <c r="R4" s="22"/>
      <c r="S4" s="22"/>
      <c r="T4" s="22"/>
      <c r="U4" s="22"/>
    </row>
    <row r="5" spans="1:21" ht="33.75">
      <c r="A5" s="64"/>
      <c r="B5" s="65"/>
      <c r="C5" s="64"/>
      <c r="D5" s="230"/>
      <c r="E5" s="230"/>
      <c r="F5" s="66" t="s">
        <v>5</v>
      </c>
      <c r="G5" s="556" t="s">
        <v>6</v>
      </c>
      <c r="H5" s="555" t="s">
        <v>7</v>
      </c>
      <c r="I5" s="66" t="s">
        <v>8</v>
      </c>
      <c r="J5" s="52"/>
      <c r="K5" s="52"/>
      <c r="L5" s="67"/>
      <c r="M5" s="52"/>
      <c r="N5" s="52"/>
      <c r="O5" s="56"/>
      <c r="P5" s="53"/>
      <c r="Q5" s="53"/>
      <c r="R5" s="53"/>
      <c r="S5" s="53"/>
      <c r="T5" s="53"/>
      <c r="U5" s="53"/>
    </row>
    <row r="6" spans="1:21" ht="56.25">
      <c r="A6" s="68" t="s">
        <v>9</v>
      </c>
      <c r="B6" s="68" t="s">
        <v>10</v>
      </c>
      <c r="C6" s="112" t="s">
        <v>11</v>
      </c>
      <c r="D6" s="112" t="s">
        <v>12</v>
      </c>
      <c r="E6" s="68" t="s">
        <v>13</v>
      </c>
      <c r="F6" s="68" t="s">
        <v>14</v>
      </c>
      <c r="G6" s="557" t="s">
        <v>14</v>
      </c>
      <c r="H6" s="555" t="s">
        <v>14</v>
      </c>
      <c r="I6" s="68" t="s">
        <v>156</v>
      </c>
      <c r="J6" s="68" t="s">
        <v>17</v>
      </c>
      <c r="K6" s="70" t="s">
        <v>18</v>
      </c>
      <c r="L6" s="68" t="s">
        <v>19</v>
      </c>
      <c r="M6" s="185" t="s">
        <v>20</v>
      </c>
      <c r="N6" s="68" t="s">
        <v>21</v>
      </c>
      <c r="O6" s="53"/>
      <c r="P6" s="688" t="s">
        <v>22</v>
      </c>
      <c r="Q6" s="688"/>
      <c r="R6" s="704" t="s">
        <v>23</v>
      </c>
      <c r="S6" s="704"/>
      <c r="T6" s="688" t="s">
        <v>24</v>
      </c>
      <c r="U6" s="688"/>
    </row>
    <row r="7" spans="1:21" ht="24">
      <c r="A7" s="235" t="s">
        <v>611</v>
      </c>
      <c r="B7" s="72" t="s">
        <v>612</v>
      </c>
      <c r="C7" s="266"/>
      <c r="D7" s="343"/>
      <c r="E7" s="344" t="s">
        <v>613</v>
      </c>
      <c r="F7" s="345">
        <v>0</v>
      </c>
      <c r="G7" s="585">
        <v>150</v>
      </c>
      <c r="H7" s="586">
        <v>0</v>
      </c>
      <c r="I7" s="642">
        <f>SUM(F7:H7)</f>
        <v>150</v>
      </c>
      <c r="J7" s="346"/>
      <c r="K7" s="76"/>
      <c r="L7" s="85">
        <v>0.08</v>
      </c>
      <c r="M7" s="256">
        <f>ROUND((I7*K7),2)</f>
        <v>0</v>
      </c>
      <c r="N7" s="329">
        <f>ROUND((M7+M7*L7),2)</f>
        <v>0</v>
      </c>
      <c r="O7" s="22"/>
      <c r="P7" s="81">
        <f>ROUND((F7*K7),2)</f>
        <v>0</v>
      </c>
      <c r="Q7" s="118">
        <f>ROUND((P7+P7*L7),2)</f>
        <v>0</v>
      </c>
      <c r="R7" s="118">
        <f>ROUND((G7*K7),2)</f>
        <v>0</v>
      </c>
      <c r="S7" s="118">
        <f>ROUND((R7+R7*L7),2)</f>
        <v>0</v>
      </c>
      <c r="T7" s="81">
        <f>ROUND((H7*K7),2)</f>
        <v>0</v>
      </c>
      <c r="U7" s="81">
        <f>ROUND((T7+T7*L7),2)</f>
        <v>0</v>
      </c>
    </row>
    <row r="8" spans="1:21" ht="48">
      <c r="A8" s="235" t="s">
        <v>614</v>
      </c>
      <c r="B8" s="72" t="s">
        <v>615</v>
      </c>
      <c r="C8" s="266"/>
      <c r="D8" s="343"/>
      <c r="E8" s="344" t="s">
        <v>616</v>
      </c>
      <c r="F8" s="345">
        <v>0</v>
      </c>
      <c r="G8" s="587">
        <v>300</v>
      </c>
      <c r="H8" s="586">
        <v>0</v>
      </c>
      <c r="I8" s="642">
        <f t="shared" ref="I8:I9" si="0">SUM(F8:H8)</f>
        <v>300</v>
      </c>
      <c r="J8" s="346"/>
      <c r="K8" s="76"/>
      <c r="L8" s="85">
        <v>0.08</v>
      </c>
      <c r="M8" s="256">
        <f>ROUND((I8*K8),2)</f>
        <v>0</v>
      </c>
      <c r="N8" s="329">
        <f>ROUND((M8+M8*L8),2)</f>
        <v>0</v>
      </c>
      <c r="O8" s="22"/>
      <c r="P8" s="81">
        <f>ROUND((F8*K8),2)</f>
        <v>0</v>
      </c>
      <c r="Q8" s="118">
        <f>ROUND((P8+P8*L8),2)</f>
        <v>0</v>
      </c>
      <c r="R8" s="118">
        <f>ROUND((G8*K8),2)</f>
        <v>0</v>
      </c>
      <c r="S8" s="118">
        <f>ROUND((R8+R8*L8),2)</f>
        <v>0</v>
      </c>
      <c r="T8" s="81">
        <f>ROUND((H8*K8),2)</f>
        <v>0</v>
      </c>
      <c r="U8" s="81">
        <f>ROUND((T8+T8*L8),2)</f>
        <v>0</v>
      </c>
    </row>
    <row r="9" spans="1:21" ht="36">
      <c r="A9" s="235" t="s">
        <v>617</v>
      </c>
      <c r="B9" s="92" t="s">
        <v>618</v>
      </c>
      <c r="C9" s="176"/>
      <c r="D9" s="347"/>
      <c r="E9" s="348" t="s">
        <v>619</v>
      </c>
      <c r="F9" s="349">
        <v>0</v>
      </c>
      <c r="G9" s="588">
        <v>150</v>
      </c>
      <c r="H9" s="589">
        <v>0</v>
      </c>
      <c r="I9" s="642">
        <f t="shared" si="0"/>
        <v>150</v>
      </c>
      <c r="J9" s="350"/>
      <c r="K9" s="178"/>
      <c r="L9" s="95">
        <v>0.08</v>
      </c>
      <c r="M9" s="256">
        <f>ROUND((I9*K9),2)</f>
        <v>0</v>
      </c>
      <c r="N9" s="351">
        <f>ROUND((M9+M9*L9),2)</f>
        <v>0</v>
      </c>
      <c r="O9" s="22"/>
      <c r="P9" s="81">
        <f>ROUND((F9*K9),2)</f>
        <v>0</v>
      </c>
      <c r="Q9" s="118">
        <f>ROUND((P9+P9*L9),2)</f>
        <v>0</v>
      </c>
      <c r="R9" s="118">
        <f>ROUND((G9*K9),2)</f>
        <v>0</v>
      </c>
      <c r="S9" s="118">
        <f>ROUND((R9+R9*L9),2)</f>
        <v>0</v>
      </c>
      <c r="T9" s="81">
        <f>ROUND((H9*K9),2)</f>
        <v>0</v>
      </c>
      <c r="U9" s="81">
        <f>ROUND((T9+T9*L9),2)</f>
        <v>0</v>
      </c>
    </row>
    <row r="10" spans="1:21">
      <c r="A10" s="689" t="s">
        <v>620</v>
      </c>
      <c r="B10" s="689"/>
      <c r="C10" s="689"/>
      <c r="D10" s="689"/>
      <c r="E10" s="689"/>
      <c r="F10" s="689"/>
      <c r="G10" s="689"/>
      <c r="H10" s="689"/>
      <c r="I10" s="689"/>
      <c r="J10" s="689"/>
      <c r="K10" s="689"/>
      <c r="L10" s="689"/>
      <c r="M10" s="352">
        <f>SUM(M7:M9)</f>
        <v>0</v>
      </c>
      <c r="N10" s="353">
        <f>SUM(N7:N9)</f>
        <v>0</v>
      </c>
      <c r="O10" s="22"/>
      <c r="P10" s="81">
        <f t="shared" ref="P10:U10" si="1">SUM(P7:P9)</f>
        <v>0</v>
      </c>
      <c r="Q10" s="81">
        <f t="shared" si="1"/>
        <v>0</v>
      </c>
      <c r="R10" s="81">
        <f t="shared" si="1"/>
        <v>0</v>
      </c>
      <c r="S10" s="81">
        <f t="shared" si="1"/>
        <v>0</v>
      </c>
      <c r="T10" s="81">
        <f t="shared" si="1"/>
        <v>0</v>
      </c>
      <c r="U10" s="81">
        <f t="shared" si="1"/>
        <v>0</v>
      </c>
    </row>
    <row r="11" spans="1:21">
      <c r="A11" s="22"/>
      <c r="B11" s="22"/>
      <c r="C11" s="22"/>
      <c r="D11" s="22"/>
      <c r="E11" s="22"/>
      <c r="F11" s="22"/>
      <c r="G11" s="226"/>
      <c r="H11" s="226"/>
      <c r="I11" s="22"/>
      <c r="J11" s="22"/>
      <c r="K11" s="22"/>
      <c r="L11" s="22"/>
      <c r="M11" s="22"/>
      <c r="N11" s="22"/>
      <c r="O11" s="22"/>
      <c r="P11" s="354"/>
      <c r="Q11" s="354"/>
      <c r="R11" s="22"/>
      <c r="S11" s="22"/>
      <c r="T11" s="22"/>
      <c r="U11" s="22"/>
    </row>
    <row r="12" spans="1:21">
      <c r="A12" s="646" t="s">
        <v>1981</v>
      </c>
      <c r="B12" s="136"/>
      <c r="C12" s="22"/>
      <c r="D12" s="22"/>
      <c r="E12" s="22"/>
      <c r="F12" s="22"/>
      <c r="G12" s="226"/>
      <c r="H12" s="226"/>
      <c r="I12" s="22"/>
      <c r="J12" s="22"/>
      <c r="K12" s="22"/>
      <c r="L12" s="22"/>
      <c r="M12" s="22"/>
      <c r="N12" s="22"/>
      <c r="O12" s="22"/>
      <c r="P12" s="320"/>
      <c r="Q12" s="320"/>
      <c r="R12" s="320"/>
      <c r="S12" s="22"/>
      <c r="T12" s="22"/>
      <c r="U12" s="22"/>
    </row>
    <row r="13" spans="1:21">
      <c r="A13" s="22"/>
      <c r="B13" s="22"/>
      <c r="C13" s="22"/>
      <c r="D13" s="22"/>
      <c r="E13" s="22"/>
      <c r="F13" s="22"/>
      <c r="G13" s="226"/>
      <c r="H13" s="226"/>
      <c r="I13" s="22"/>
      <c r="J13" s="22"/>
      <c r="K13" s="22"/>
      <c r="L13" s="22"/>
      <c r="M13" s="22"/>
      <c r="N13" s="22"/>
      <c r="O13" s="22"/>
      <c r="P13" s="320"/>
      <c r="Q13" s="320"/>
      <c r="R13" s="22"/>
      <c r="S13" s="22"/>
      <c r="T13" s="22"/>
      <c r="U13" s="22"/>
    </row>
    <row r="14" spans="1:21">
      <c r="A14" s="53" t="s">
        <v>98</v>
      </c>
      <c r="B14" s="53"/>
      <c r="C14" s="53"/>
      <c r="D14" s="102"/>
      <c r="E14" s="102"/>
      <c r="F14" s="102"/>
      <c r="G14" s="102"/>
      <c r="H14" s="102"/>
      <c r="I14" s="57"/>
      <c r="J14" s="57"/>
      <c r="K14" s="53"/>
      <c r="L14" s="55"/>
      <c r="M14" s="55"/>
      <c r="N14" s="53"/>
      <c r="O14" s="56"/>
      <c r="P14" s="103"/>
      <c r="Q14" s="103"/>
      <c r="R14" s="103"/>
      <c r="S14" s="53"/>
      <c r="T14" s="103"/>
      <c r="U14" s="53"/>
    </row>
    <row r="15" spans="1:21">
      <c r="A15" s="53"/>
      <c r="B15" s="53"/>
      <c r="C15" s="53"/>
      <c r="D15" s="102"/>
      <c r="E15" s="102"/>
      <c r="F15" s="53"/>
      <c r="G15" s="53"/>
      <c r="H15" s="53"/>
      <c r="I15" s="53"/>
      <c r="J15" s="57"/>
      <c r="K15" s="53"/>
      <c r="L15" s="55"/>
      <c r="M15" s="55"/>
      <c r="N15" s="53"/>
      <c r="O15" s="56"/>
      <c r="P15" s="103"/>
      <c r="Q15" s="103"/>
      <c r="R15" s="53"/>
      <c r="S15" s="53"/>
      <c r="T15" s="53"/>
      <c r="U15" s="53"/>
    </row>
    <row r="16" spans="1:21">
      <c r="A16" s="53" t="s">
        <v>99</v>
      </c>
      <c r="B16" s="53"/>
      <c r="C16" s="53"/>
      <c r="D16" s="102"/>
      <c r="E16" s="102"/>
      <c r="F16" s="102"/>
      <c r="G16" s="480"/>
      <c r="H16" s="480"/>
      <c r="I16" s="480"/>
      <c r="J16" s="57"/>
      <c r="K16" s="53"/>
      <c r="L16" s="55"/>
      <c r="M16" s="55"/>
      <c r="N16" s="53"/>
      <c r="O16" s="56"/>
      <c r="P16" s="103"/>
      <c r="Q16" s="103"/>
      <c r="R16" s="53"/>
      <c r="S16" s="53"/>
      <c r="T16" s="53"/>
      <c r="U16" s="53"/>
    </row>
  </sheetData>
  <mergeCells count="4">
    <mergeCell ref="P6:Q6"/>
    <mergeCell ref="R6:S6"/>
    <mergeCell ref="T6:U6"/>
    <mergeCell ref="A10:L10"/>
  </mergeCells>
  <conditionalFormatting sqref="P7:Q9 P10:U10">
    <cfRule type="expression" dxfId="28" priority="1">
      <formula>NA()</formula>
    </cfRule>
  </conditionalFormatting>
  <conditionalFormatting sqref="R7:S9">
    <cfRule type="expression" dxfId="27" priority="2">
      <formula>NA()</formula>
    </cfRule>
  </conditionalFormatting>
  <conditionalFormatting sqref="T7:U9">
    <cfRule type="expression" dxfId="26" priority="3">
      <formula>NA()</formula>
    </cfRule>
  </conditionalFormatting>
  <pageMargins left="0.7" right="0.7" top="0.75" bottom="0.75" header="0.3" footer="0.3"/>
  <pageSetup paperSize="9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15"/>
  <sheetViews>
    <sheetView zoomScaleNormal="100" workbookViewId="0">
      <selection activeCell="A5" sqref="A5"/>
    </sheetView>
  </sheetViews>
  <sheetFormatPr defaultRowHeight="15"/>
  <cols>
    <col min="1" max="1" width="5" customWidth="1"/>
    <col min="2" max="2" width="13" customWidth="1"/>
    <col min="3" max="3" width="12.7109375" customWidth="1"/>
    <col min="13" max="13" width="10.5703125" customWidth="1"/>
    <col min="14" max="14" width="10.140625" bestFit="1" customWidth="1"/>
    <col min="16" max="16" width="10.28515625" customWidth="1"/>
    <col min="17" max="21" width="10.140625" bestFit="1" customWidth="1"/>
  </cols>
  <sheetData>
    <row r="1" spans="1:21">
      <c r="A1" s="50" t="s">
        <v>0</v>
      </c>
      <c r="B1" s="44"/>
      <c r="C1" s="44"/>
      <c r="D1" s="44"/>
      <c r="E1" s="44"/>
      <c r="F1" s="44"/>
      <c r="G1" s="44"/>
      <c r="H1" s="53" t="s">
        <v>1</v>
      </c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1">
      <c r="A2" s="53" t="s">
        <v>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</row>
    <row r="3" spans="1:21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</row>
    <row r="4" spans="1:21">
      <c r="A4" s="61" t="s">
        <v>621</v>
      </c>
      <c r="B4" s="61"/>
      <c r="C4" s="61"/>
      <c r="D4" s="61"/>
      <c r="E4" s="61"/>
      <c r="F4" s="334" t="s">
        <v>4</v>
      </c>
      <c r="G4" s="334"/>
      <c r="H4" s="322"/>
      <c r="I4" s="322"/>
      <c r="J4" s="322"/>
      <c r="K4" s="322"/>
      <c r="L4" s="322"/>
      <c r="M4" s="322"/>
      <c r="N4" s="180"/>
      <c r="O4" s="44"/>
      <c r="P4" s="44"/>
      <c r="Q4" s="44"/>
      <c r="R4" s="44"/>
      <c r="S4" s="44"/>
      <c r="T4" s="44"/>
      <c r="U4" s="44"/>
    </row>
    <row r="5" spans="1:21" ht="33.75">
      <c r="A5" s="64"/>
      <c r="B5" s="65"/>
      <c r="C5" s="64"/>
      <c r="D5" s="230"/>
      <c r="E5" s="230"/>
      <c r="F5" s="66" t="s">
        <v>5</v>
      </c>
      <c r="G5" s="556" t="s">
        <v>6</v>
      </c>
      <c r="H5" s="556" t="s">
        <v>7</v>
      </c>
      <c r="I5" s="66" t="s">
        <v>8</v>
      </c>
      <c r="J5" s="52"/>
      <c r="K5" s="52"/>
      <c r="L5" s="67"/>
      <c r="M5" s="52"/>
      <c r="N5" s="52"/>
      <c r="O5" s="56"/>
      <c r="P5" s="53"/>
      <c r="Q5" s="53"/>
      <c r="R5" s="53"/>
      <c r="S5" s="53"/>
      <c r="T5" s="53"/>
      <c r="U5" s="53"/>
    </row>
    <row r="6" spans="1:21" ht="56.25">
      <c r="A6" s="68" t="s">
        <v>9</v>
      </c>
      <c r="B6" s="68" t="s">
        <v>10</v>
      </c>
      <c r="C6" s="112" t="s">
        <v>11</v>
      </c>
      <c r="D6" s="112" t="s">
        <v>12</v>
      </c>
      <c r="E6" s="68" t="s">
        <v>13</v>
      </c>
      <c r="F6" s="68" t="s">
        <v>14</v>
      </c>
      <c r="G6" s="557" t="s">
        <v>14</v>
      </c>
      <c r="H6" s="556" t="s">
        <v>14</v>
      </c>
      <c r="I6" s="68" t="s">
        <v>156</v>
      </c>
      <c r="J6" s="68" t="s">
        <v>17</v>
      </c>
      <c r="K6" s="70" t="s">
        <v>18</v>
      </c>
      <c r="L6" s="68" t="s">
        <v>19</v>
      </c>
      <c r="M6" s="185" t="s">
        <v>20</v>
      </c>
      <c r="N6" s="68" t="s">
        <v>21</v>
      </c>
      <c r="O6" s="44"/>
      <c r="P6" s="688" t="s">
        <v>22</v>
      </c>
      <c r="Q6" s="688"/>
      <c r="R6" s="704" t="s">
        <v>23</v>
      </c>
      <c r="S6" s="704"/>
      <c r="T6" s="688" t="s">
        <v>24</v>
      </c>
      <c r="U6" s="688"/>
    </row>
    <row r="7" spans="1:21" ht="51">
      <c r="A7" s="355" t="s">
        <v>622</v>
      </c>
      <c r="B7" s="356" t="s">
        <v>623</v>
      </c>
      <c r="C7" s="357"/>
      <c r="D7" s="358"/>
      <c r="E7" s="359" t="s">
        <v>624</v>
      </c>
      <c r="F7" s="127">
        <v>0</v>
      </c>
      <c r="G7" s="590">
        <v>140</v>
      </c>
      <c r="H7" s="591">
        <v>80</v>
      </c>
      <c r="I7" s="126">
        <f>SUM(F7:H7)</f>
        <v>220</v>
      </c>
      <c r="J7" s="360"/>
      <c r="K7" s="361"/>
      <c r="L7" s="362">
        <v>0.08</v>
      </c>
      <c r="M7" s="256">
        <f>ROUND((I7*K7),2)</f>
        <v>0</v>
      </c>
      <c r="N7" s="329">
        <f>ROUND((M7+M7*L7),2)</f>
        <v>0</v>
      </c>
      <c r="O7" s="44"/>
      <c r="P7" s="81">
        <f>ROUND((F7*K7),2)</f>
        <v>0</v>
      </c>
      <c r="Q7" s="118">
        <f>ROUND((P7+P7*L7),2)</f>
        <v>0</v>
      </c>
      <c r="R7" s="118">
        <f>ROUND((G7*K7),2)</f>
        <v>0</v>
      </c>
      <c r="S7" s="118">
        <f>ROUND((R7+R7*L7),2)</f>
        <v>0</v>
      </c>
      <c r="T7" s="81">
        <f>ROUND((H7*K7),2)</f>
        <v>0</v>
      </c>
      <c r="U7" s="81">
        <f>ROUND((T7+T7*L7),2)</f>
        <v>0</v>
      </c>
    </row>
    <row r="8" spans="1:21" ht="63.75">
      <c r="A8" s="355" t="s">
        <v>625</v>
      </c>
      <c r="B8" s="363" t="s">
        <v>626</v>
      </c>
      <c r="C8" s="364"/>
      <c r="D8" s="365"/>
      <c r="E8" s="366" t="s">
        <v>627</v>
      </c>
      <c r="F8" s="131">
        <v>0</v>
      </c>
      <c r="G8" s="592">
        <v>70</v>
      </c>
      <c r="H8" s="565">
        <v>40</v>
      </c>
      <c r="I8" s="126">
        <f>SUM(F8:H8)</f>
        <v>110</v>
      </c>
      <c r="J8" s="367"/>
      <c r="K8" s="361"/>
      <c r="L8" s="368">
        <v>0.08</v>
      </c>
      <c r="M8" s="256">
        <f>ROUND((I8*K8),2)</f>
        <v>0</v>
      </c>
      <c r="N8" s="329">
        <f>ROUND((M8+M8*L8),2)</f>
        <v>0</v>
      </c>
      <c r="O8" s="44"/>
      <c r="P8" s="81">
        <f>ROUND((F8*K8),2)</f>
        <v>0</v>
      </c>
      <c r="Q8" s="118">
        <f>ROUND((P8+P8*L8),2)</f>
        <v>0</v>
      </c>
      <c r="R8" s="118">
        <f>ROUND((G8*K8),2)</f>
        <v>0</v>
      </c>
      <c r="S8" s="118">
        <f>ROUND((R8+R8*L8),2)</f>
        <v>0</v>
      </c>
      <c r="T8" s="81">
        <f>ROUND((H8*K8),2)</f>
        <v>0</v>
      </c>
      <c r="U8" s="81">
        <f>ROUND((T8+T8*L8),2)</f>
        <v>0</v>
      </c>
    </row>
    <row r="9" spans="1:21">
      <c r="A9" s="689" t="s">
        <v>628</v>
      </c>
      <c r="B9" s="689"/>
      <c r="C9" s="689"/>
      <c r="D9" s="689"/>
      <c r="E9" s="689"/>
      <c r="F9" s="689"/>
      <c r="G9" s="689"/>
      <c r="H9" s="689"/>
      <c r="I9" s="689"/>
      <c r="J9" s="689"/>
      <c r="K9" s="689"/>
      <c r="L9" s="369"/>
      <c r="M9" s="513">
        <f>SUM(M7:M8)</f>
        <v>0</v>
      </c>
      <c r="N9" s="194">
        <f>SUM(N7:N8)</f>
        <v>0</v>
      </c>
      <c r="O9" s="44"/>
      <c r="P9" s="314">
        <f t="shared" ref="P9:U9" si="0">SUM(P7:P8)</f>
        <v>0</v>
      </c>
      <c r="Q9" s="314">
        <f t="shared" si="0"/>
        <v>0</v>
      </c>
      <c r="R9" s="514">
        <f t="shared" si="0"/>
        <v>0</v>
      </c>
      <c r="S9" s="514">
        <f t="shared" si="0"/>
        <v>0</v>
      </c>
      <c r="T9" s="514">
        <f t="shared" si="0"/>
        <v>0</v>
      </c>
      <c r="U9" s="514">
        <f t="shared" si="0"/>
        <v>0</v>
      </c>
    </row>
    <row r="10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</row>
    <row r="11" spans="1:21">
      <c r="A11" s="646" t="s">
        <v>1981</v>
      </c>
      <c r="B11" s="647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320"/>
      <c r="Q11" s="320"/>
      <c r="R11" s="44"/>
      <c r="S11" s="44"/>
      <c r="T11" s="44"/>
      <c r="U11" s="44"/>
    </row>
    <row r="12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320"/>
      <c r="Q12" s="320"/>
      <c r="R12" s="44"/>
      <c r="S12" s="44"/>
      <c r="T12" s="44"/>
      <c r="U12" s="44"/>
    </row>
    <row r="13" spans="1:21">
      <c r="A13" s="53" t="s">
        <v>98</v>
      </c>
      <c r="B13" s="53"/>
      <c r="C13" s="53"/>
      <c r="D13" s="102"/>
      <c r="E13" s="102"/>
      <c r="F13" s="102"/>
      <c r="G13" s="102"/>
      <c r="H13" s="102"/>
      <c r="I13" s="57"/>
      <c r="J13" s="57"/>
      <c r="K13" s="53"/>
      <c r="L13" s="55"/>
      <c r="M13" s="55"/>
      <c r="N13" s="53"/>
      <c r="O13" s="56"/>
      <c r="P13" s="103"/>
      <c r="Q13" s="103"/>
      <c r="R13" s="103"/>
      <c r="S13" s="53"/>
      <c r="T13" s="103"/>
      <c r="U13" s="53"/>
    </row>
    <row r="14" spans="1:21">
      <c r="A14" s="53" t="s">
        <v>99</v>
      </c>
      <c r="B14" s="53"/>
      <c r="C14" s="53"/>
      <c r="D14" s="102"/>
      <c r="E14" s="102"/>
      <c r="F14" s="53"/>
      <c r="G14" s="53"/>
      <c r="H14" s="53"/>
      <c r="I14" s="53"/>
      <c r="J14" s="57"/>
      <c r="K14" s="53"/>
      <c r="L14" s="55"/>
      <c r="M14" s="55"/>
      <c r="N14" s="53"/>
      <c r="O14" s="56"/>
      <c r="P14" s="103"/>
      <c r="Q14" s="103"/>
      <c r="R14" s="53"/>
      <c r="S14" s="53"/>
      <c r="T14" s="53"/>
      <c r="U14" s="53"/>
    </row>
    <row r="15" spans="1:21">
      <c r="A15" s="53"/>
      <c r="B15" s="53"/>
      <c r="C15" s="53"/>
      <c r="D15" s="102"/>
      <c r="E15" s="102"/>
      <c r="F15" s="102"/>
      <c r="G15" s="480"/>
      <c r="H15" s="480"/>
      <c r="I15" s="480"/>
      <c r="J15" s="57"/>
      <c r="K15" s="53"/>
      <c r="L15" s="55"/>
      <c r="M15" s="55"/>
      <c r="N15" s="53"/>
      <c r="O15" s="56"/>
      <c r="P15" s="103"/>
      <c r="Q15" s="103"/>
      <c r="R15" s="53"/>
      <c r="S15" s="53"/>
      <c r="T15" s="53"/>
      <c r="U15" s="53"/>
    </row>
  </sheetData>
  <mergeCells count="4">
    <mergeCell ref="P6:Q6"/>
    <mergeCell ref="R6:S6"/>
    <mergeCell ref="T6:U6"/>
    <mergeCell ref="A9:K9"/>
  </mergeCells>
  <conditionalFormatting sqref="P7:Q8">
    <cfRule type="expression" dxfId="25" priority="1">
      <formula>NA()</formula>
    </cfRule>
  </conditionalFormatting>
  <conditionalFormatting sqref="R7:S8">
    <cfRule type="expression" dxfId="24" priority="2">
      <formula>NA()</formula>
    </cfRule>
  </conditionalFormatting>
  <conditionalFormatting sqref="T7:U8">
    <cfRule type="expression" dxfId="23" priority="3">
      <formula>NA()</formula>
    </cfRule>
  </conditionalFormatting>
  <pageMargins left="0.7" right="0.7" top="0.75" bottom="0.75" header="0.3" footer="0.3"/>
  <pageSetup paperSize="9" scale="6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215"/>
  <sheetViews>
    <sheetView zoomScaleNormal="100" workbookViewId="0">
      <selection activeCell="A5" sqref="A5"/>
    </sheetView>
  </sheetViews>
  <sheetFormatPr defaultRowHeight="15"/>
  <cols>
    <col min="1" max="1" width="6.5703125" customWidth="1"/>
    <col min="2" max="2" width="20.5703125" customWidth="1"/>
    <col min="3" max="3" width="9.7109375" customWidth="1"/>
    <col min="4" max="4" width="8" customWidth="1"/>
  </cols>
  <sheetData>
    <row r="1" spans="1:21">
      <c r="A1" s="370" t="s">
        <v>0</v>
      </c>
      <c r="B1" s="52"/>
      <c r="C1" s="52"/>
      <c r="D1" s="202"/>
      <c r="E1" s="180"/>
      <c r="F1" s="202"/>
      <c r="G1" s="371"/>
      <c r="H1" s="180" t="s">
        <v>1</v>
      </c>
      <c r="I1" s="202"/>
      <c r="J1" s="202"/>
      <c r="K1" s="372"/>
      <c r="L1" s="373"/>
      <c r="M1" s="374"/>
      <c r="N1" s="374"/>
      <c r="O1" s="180"/>
      <c r="P1" s="180"/>
      <c r="Q1" s="180"/>
      <c r="R1" s="180"/>
      <c r="S1" s="180"/>
      <c r="T1" s="180"/>
      <c r="U1" s="180"/>
    </row>
    <row r="2" spans="1:21">
      <c r="A2" s="180" t="s">
        <v>2</v>
      </c>
      <c r="B2" s="52"/>
      <c r="C2" s="52"/>
      <c r="D2" s="202"/>
      <c r="E2" s="180"/>
      <c r="F2" s="180"/>
      <c r="G2" s="221"/>
      <c r="H2" s="221"/>
      <c r="I2" s="180"/>
      <c r="J2" s="180"/>
      <c r="K2" s="201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1">
      <c r="A3" s="370"/>
      <c r="B3" s="52"/>
      <c r="C3" s="52"/>
      <c r="D3" s="202"/>
      <c r="E3" s="180"/>
      <c r="F3" s="202"/>
      <c r="G3" s="371"/>
      <c r="H3" s="371"/>
      <c r="I3" s="202"/>
      <c r="J3" s="202"/>
      <c r="K3" s="372"/>
      <c r="L3" s="373"/>
      <c r="M3" s="374"/>
      <c r="N3" s="374"/>
      <c r="O3" s="180"/>
      <c r="P3" s="180"/>
      <c r="Q3" s="180"/>
      <c r="R3" s="180"/>
      <c r="S3" s="180"/>
      <c r="T3" s="180"/>
      <c r="U3" s="180"/>
    </row>
    <row r="4" spans="1:21">
      <c r="A4" s="375" t="s">
        <v>1974</v>
      </c>
      <c r="B4" s="376"/>
      <c r="C4" s="52"/>
      <c r="D4" s="202"/>
      <c r="E4" s="180"/>
      <c r="F4" s="180" t="s">
        <v>4</v>
      </c>
      <c r="G4" s="371"/>
      <c r="H4" s="371"/>
      <c r="I4" s="202"/>
      <c r="J4" s="202"/>
      <c r="K4" s="372"/>
      <c r="L4" s="373"/>
      <c r="M4" s="374"/>
      <c r="N4" s="374"/>
      <c r="O4" s="180"/>
      <c r="P4" s="180"/>
      <c r="Q4" s="180"/>
      <c r="R4" s="180"/>
      <c r="S4" s="180"/>
      <c r="T4" s="180"/>
      <c r="U4" s="180"/>
    </row>
    <row r="5" spans="1:21" ht="33.75">
      <c r="A5" s="64"/>
      <c r="B5" s="65"/>
      <c r="C5" s="64"/>
      <c r="D5" s="230"/>
      <c r="E5" s="230"/>
      <c r="F5" s="66" t="s">
        <v>5</v>
      </c>
      <c r="G5" s="66" t="s">
        <v>6</v>
      </c>
      <c r="H5" s="66" t="s">
        <v>7</v>
      </c>
      <c r="I5" s="66" t="s">
        <v>8</v>
      </c>
      <c r="J5" s="52"/>
      <c r="K5" s="67"/>
      <c r="L5" s="67"/>
      <c r="M5" s="52"/>
      <c r="N5" s="52"/>
      <c r="O5" s="184"/>
      <c r="P5" s="180"/>
      <c r="Q5" s="180"/>
      <c r="R5" s="180"/>
      <c r="S5" s="180"/>
      <c r="T5" s="180"/>
      <c r="U5" s="180"/>
    </row>
    <row r="6" spans="1:21" ht="56.25">
      <c r="A6" s="68" t="s">
        <v>9</v>
      </c>
      <c r="B6" s="66" t="s">
        <v>10</v>
      </c>
      <c r="C6" s="69" t="s">
        <v>11</v>
      </c>
      <c r="D6" s="69" t="s">
        <v>12</v>
      </c>
      <c r="E6" s="66" t="s">
        <v>13</v>
      </c>
      <c r="F6" s="66" t="s">
        <v>14</v>
      </c>
      <c r="G6" s="66" t="s">
        <v>14</v>
      </c>
      <c r="H6" s="66" t="s">
        <v>14</v>
      </c>
      <c r="I6" s="66" t="s">
        <v>156</v>
      </c>
      <c r="J6" s="66" t="s">
        <v>17</v>
      </c>
      <c r="K6" s="377" t="s">
        <v>18</v>
      </c>
      <c r="L6" s="66" t="s">
        <v>19</v>
      </c>
      <c r="M6" s="378" t="s">
        <v>20</v>
      </c>
      <c r="N6" s="66" t="s">
        <v>21</v>
      </c>
      <c r="O6" s="206"/>
      <c r="P6" s="696" t="s">
        <v>22</v>
      </c>
      <c r="Q6" s="696"/>
      <c r="R6" s="708" t="s">
        <v>23</v>
      </c>
      <c r="S6" s="708"/>
      <c r="T6" s="696" t="s">
        <v>24</v>
      </c>
      <c r="U6" s="696"/>
    </row>
    <row r="7" spans="1:21" ht="33.75">
      <c r="A7" s="379" t="s">
        <v>629</v>
      </c>
      <c r="B7" s="143" t="s">
        <v>630</v>
      </c>
      <c r="C7" s="68"/>
      <c r="D7" s="159"/>
      <c r="E7" s="68" t="s">
        <v>631</v>
      </c>
      <c r="F7" s="593">
        <v>2</v>
      </c>
      <c r="G7" s="558">
        <v>0</v>
      </c>
      <c r="H7" s="559">
        <v>0</v>
      </c>
      <c r="I7" s="159">
        <f>SUM(F7:H7)</f>
        <v>2</v>
      </c>
      <c r="J7" s="112"/>
      <c r="K7" s="380"/>
      <c r="L7" s="114">
        <v>0.08</v>
      </c>
      <c r="M7" s="381">
        <f>ROUND((I7*K7),2)</f>
        <v>0</v>
      </c>
      <c r="N7" s="381">
        <f t="shared" ref="N7:N70" si="0">ROUND((M7+M7*L7),2)</f>
        <v>0</v>
      </c>
      <c r="O7" s="382"/>
      <c r="P7" s="81">
        <f>ROUND((F7*K7),2)</f>
        <v>0</v>
      </c>
      <c r="Q7" s="118">
        <f t="shared" ref="Q7:Q70" si="1">ROUND((P7+P7*L7),2)</f>
        <v>0</v>
      </c>
      <c r="R7" s="118">
        <f t="shared" ref="R7:R70" si="2">ROUND((G7*K7),2)</f>
        <v>0</v>
      </c>
      <c r="S7" s="118">
        <f t="shared" ref="S7:S70" si="3">ROUND((R7+R7*L7),2)</f>
        <v>0</v>
      </c>
      <c r="T7" s="81">
        <f t="shared" ref="T7:T70" si="4">ROUND((H7*K7),2)</f>
        <v>0</v>
      </c>
      <c r="U7" s="81">
        <f t="shared" ref="U7:U70" si="5">ROUND((T7+T7*L7),2)</f>
        <v>0</v>
      </c>
    </row>
    <row r="8" spans="1:21" ht="33.75">
      <c r="A8" s="379" t="s">
        <v>632</v>
      </c>
      <c r="B8" s="157" t="s">
        <v>633</v>
      </c>
      <c r="C8" s="68"/>
      <c r="D8" s="159"/>
      <c r="E8" s="68" t="s">
        <v>634</v>
      </c>
      <c r="F8" s="593">
        <v>1</v>
      </c>
      <c r="G8" s="558">
        <v>1</v>
      </c>
      <c r="H8" s="559">
        <v>0</v>
      </c>
      <c r="I8" s="159">
        <f t="shared" ref="I8:I71" si="6">SUM(F8:H8)</f>
        <v>2</v>
      </c>
      <c r="J8" s="112"/>
      <c r="K8" s="380"/>
      <c r="L8" s="114">
        <v>0.08</v>
      </c>
      <c r="M8" s="381">
        <f t="shared" ref="M8:M71" si="7">ROUND((I8*K8),2)</f>
        <v>0</v>
      </c>
      <c r="N8" s="381">
        <f t="shared" si="0"/>
        <v>0</v>
      </c>
      <c r="O8" s="206"/>
      <c r="P8" s="81">
        <f t="shared" ref="P8:P71" si="8">ROUND((F8*K8),2)</f>
        <v>0</v>
      </c>
      <c r="Q8" s="118">
        <f t="shared" si="1"/>
        <v>0</v>
      </c>
      <c r="R8" s="118">
        <f t="shared" si="2"/>
        <v>0</v>
      </c>
      <c r="S8" s="118">
        <f t="shared" si="3"/>
        <v>0</v>
      </c>
      <c r="T8" s="81">
        <f t="shared" si="4"/>
        <v>0</v>
      </c>
      <c r="U8" s="81">
        <f t="shared" si="5"/>
        <v>0</v>
      </c>
    </row>
    <row r="9" spans="1:21" ht="22.5">
      <c r="A9" s="379" t="s">
        <v>635</v>
      </c>
      <c r="B9" s="143" t="s">
        <v>636</v>
      </c>
      <c r="C9" s="109"/>
      <c r="D9" s="109"/>
      <c r="E9" s="68" t="s">
        <v>637</v>
      </c>
      <c r="F9" s="593">
        <v>25</v>
      </c>
      <c r="G9" s="558">
        <v>35</v>
      </c>
      <c r="H9" s="559">
        <v>1</v>
      </c>
      <c r="I9" s="159">
        <f t="shared" si="6"/>
        <v>61</v>
      </c>
      <c r="J9" s="112"/>
      <c r="K9" s="383"/>
      <c r="L9" s="124">
        <v>0.08</v>
      </c>
      <c r="M9" s="381">
        <f t="shared" si="7"/>
        <v>0</v>
      </c>
      <c r="N9" s="381">
        <f t="shared" si="0"/>
        <v>0</v>
      </c>
      <c r="O9" s="180"/>
      <c r="P9" s="81">
        <f t="shared" si="8"/>
        <v>0</v>
      </c>
      <c r="Q9" s="118">
        <f t="shared" si="1"/>
        <v>0</v>
      </c>
      <c r="R9" s="118">
        <f t="shared" si="2"/>
        <v>0</v>
      </c>
      <c r="S9" s="118">
        <f t="shared" si="3"/>
        <v>0</v>
      </c>
      <c r="T9" s="81">
        <f t="shared" si="4"/>
        <v>0</v>
      </c>
      <c r="U9" s="81">
        <f t="shared" si="5"/>
        <v>0</v>
      </c>
    </row>
    <row r="10" spans="1:21" ht="22.5">
      <c r="A10" s="379" t="s">
        <v>638</v>
      </c>
      <c r="B10" s="143" t="s">
        <v>639</v>
      </c>
      <c r="C10" s="109"/>
      <c r="D10" s="109"/>
      <c r="E10" s="68" t="s">
        <v>640</v>
      </c>
      <c r="F10" s="593">
        <v>3</v>
      </c>
      <c r="G10" s="558">
        <v>5</v>
      </c>
      <c r="H10" s="559">
        <v>40</v>
      </c>
      <c r="I10" s="159">
        <f t="shared" si="6"/>
        <v>48</v>
      </c>
      <c r="J10" s="112"/>
      <c r="K10" s="383"/>
      <c r="L10" s="124">
        <v>0.08</v>
      </c>
      <c r="M10" s="381">
        <f t="shared" si="7"/>
        <v>0</v>
      </c>
      <c r="N10" s="381">
        <f t="shared" si="0"/>
        <v>0</v>
      </c>
      <c r="O10" s="180"/>
      <c r="P10" s="81">
        <f t="shared" si="8"/>
        <v>0</v>
      </c>
      <c r="Q10" s="118">
        <f t="shared" si="1"/>
        <v>0</v>
      </c>
      <c r="R10" s="118">
        <f t="shared" si="2"/>
        <v>0</v>
      </c>
      <c r="S10" s="118">
        <f t="shared" si="3"/>
        <v>0</v>
      </c>
      <c r="T10" s="81">
        <f t="shared" si="4"/>
        <v>0</v>
      </c>
      <c r="U10" s="81">
        <f t="shared" si="5"/>
        <v>0</v>
      </c>
    </row>
    <row r="11" spans="1:21" ht="22.5">
      <c r="A11" s="379" t="s">
        <v>641</v>
      </c>
      <c r="B11" s="143" t="s">
        <v>642</v>
      </c>
      <c r="C11" s="109"/>
      <c r="D11" s="109"/>
      <c r="E11" s="68" t="s">
        <v>643</v>
      </c>
      <c r="F11" s="593">
        <v>1</v>
      </c>
      <c r="G11" s="558">
        <v>3</v>
      </c>
      <c r="H11" s="559">
        <v>10</v>
      </c>
      <c r="I11" s="159">
        <f t="shared" si="6"/>
        <v>14</v>
      </c>
      <c r="J11" s="112"/>
      <c r="K11" s="383"/>
      <c r="L11" s="124">
        <v>0.08</v>
      </c>
      <c r="M11" s="381">
        <f t="shared" si="7"/>
        <v>0</v>
      </c>
      <c r="N11" s="381">
        <f t="shared" si="0"/>
        <v>0</v>
      </c>
      <c r="O11" s="180"/>
      <c r="P11" s="81">
        <f t="shared" si="8"/>
        <v>0</v>
      </c>
      <c r="Q11" s="118">
        <f t="shared" si="1"/>
        <v>0</v>
      </c>
      <c r="R11" s="118">
        <f t="shared" si="2"/>
        <v>0</v>
      </c>
      <c r="S11" s="118">
        <f t="shared" si="3"/>
        <v>0</v>
      </c>
      <c r="T11" s="81">
        <f t="shared" si="4"/>
        <v>0</v>
      </c>
      <c r="U11" s="81">
        <f t="shared" si="5"/>
        <v>0</v>
      </c>
    </row>
    <row r="12" spans="1:21" ht="22.5">
      <c r="A12" s="379" t="s">
        <v>644</v>
      </c>
      <c r="B12" s="143" t="s">
        <v>645</v>
      </c>
      <c r="C12" s="109"/>
      <c r="D12" s="109"/>
      <c r="E12" s="68" t="s">
        <v>637</v>
      </c>
      <c r="F12" s="593">
        <v>40</v>
      </c>
      <c r="G12" s="558">
        <v>135</v>
      </c>
      <c r="H12" s="559">
        <v>10</v>
      </c>
      <c r="I12" s="159">
        <f t="shared" si="6"/>
        <v>185</v>
      </c>
      <c r="J12" s="112"/>
      <c r="K12" s="383"/>
      <c r="L12" s="124">
        <v>0.08</v>
      </c>
      <c r="M12" s="381">
        <f t="shared" si="7"/>
        <v>0</v>
      </c>
      <c r="N12" s="381">
        <f t="shared" si="0"/>
        <v>0</v>
      </c>
      <c r="O12" s="180"/>
      <c r="P12" s="81">
        <f t="shared" si="8"/>
        <v>0</v>
      </c>
      <c r="Q12" s="118">
        <f t="shared" si="1"/>
        <v>0</v>
      </c>
      <c r="R12" s="118">
        <f t="shared" si="2"/>
        <v>0</v>
      </c>
      <c r="S12" s="118">
        <f t="shared" si="3"/>
        <v>0</v>
      </c>
      <c r="T12" s="81">
        <f t="shared" si="4"/>
        <v>0</v>
      </c>
      <c r="U12" s="81">
        <f t="shared" si="5"/>
        <v>0</v>
      </c>
    </row>
    <row r="13" spans="1:21" ht="22.5">
      <c r="A13" s="379" t="s">
        <v>646</v>
      </c>
      <c r="B13" s="143" t="s">
        <v>647</v>
      </c>
      <c r="C13" s="109"/>
      <c r="D13" s="109"/>
      <c r="E13" s="68" t="s">
        <v>648</v>
      </c>
      <c r="F13" s="593">
        <v>20</v>
      </c>
      <c r="G13" s="558">
        <v>25</v>
      </c>
      <c r="H13" s="559">
        <v>10</v>
      </c>
      <c r="I13" s="159">
        <f t="shared" si="6"/>
        <v>55</v>
      </c>
      <c r="J13" s="112"/>
      <c r="K13" s="383"/>
      <c r="L13" s="124">
        <v>0.08</v>
      </c>
      <c r="M13" s="381">
        <f t="shared" si="7"/>
        <v>0</v>
      </c>
      <c r="N13" s="381">
        <f t="shared" si="0"/>
        <v>0</v>
      </c>
      <c r="O13" s="180"/>
      <c r="P13" s="81">
        <f t="shared" si="8"/>
        <v>0</v>
      </c>
      <c r="Q13" s="118">
        <f t="shared" si="1"/>
        <v>0</v>
      </c>
      <c r="R13" s="118">
        <f t="shared" si="2"/>
        <v>0</v>
      </c>
      <c r="S13" s="118">
        <f t="shared" si="3"/>
        <v>0</v>
      </c>
      <c r="T13" s="81">
        <f t="shared" si="4"/>
        <v>0</v>
      </c>
      <c r="U13" s="81">
        <f t="shared" si="5"/>
        <v>0</v>
      </c>
    </row>
    <row r="14" spans="1:21" ht="33.75">
      <c r="A14" s="379" t="s">
        <v>649</v>
      </c>
      <c r="B14" s="157" t="s">
        <v>650</v>
      </c>
      <c r="C14" s="68"/>
      <c r="D14" s="159"/>
      <c r="E14" s="68" t="s">
        <v>651</v>
      </c>
      <c r="F14" s="593">
        <v>2</v>
      </c>
      <c r="G14" s="558">
        <v>2</v>
      </c>
      <c r="H14" s="559">
        <v>0</v>
      </c>
      <c r="I14" s="159">
        <f t="shared" si="6"/>
        <v>4</v>
      </c>
      <c r="J14" s="112"/>
      <c r="K14" s="380"/>
      <c r="L14" s="114">
        <v>0.08</v>
      </c>
      <c r="M14" s="381">
        <f t="shared" si="7"/>
        <v>0</v>
      </c>
      <c r="N14" s="381">
        <f t="shared" si="0"/>
        <v>0</v>
      </c>
      <c r="O14" s="206"/>
      <c r="P14" s="81">
        <f t="shared" si="8"/>
        <v>0</v>
      </c>
      <c r="Q14" s="118">
        <f t="shared" si="1"/>
        <v>0</v>
      </c>
      <c r="R14" s="118">
        <f t="shared" si="2"/>
        <v>0</v>
      </c>
      <c r="S14" s="118">
        <f t="shared" si="3"/>
        <v>0</v>
      </c>
      <c r="T14" s="81">
        <f t="shared" si="4"/>
        <v>0</v>
      </c>
      <c r="U14" s="81">
        <f t="shared" si="5"/>
        <v>0</v>
      </c>
    </row>
    <row r="15" spans="1:21" ht="22.5">
      <c r="A15" s="379" t="s">
        <v>652</v>
      </c>
      <c r="B15" s="143" t="s">
        <v>653</v>
      </c>
      <c r="C15" s="109"/>
      <c r="D15" s="109"/>
      <c r="E15" s="68" t="s">
        <v>654</v>
      </c>
      <c r="F15" s="593">
        <v>5</v>
      </c>
      <c r="G15" s="558">
        <v>7</v>
      </c>
      <c r="H15" s="559">
        <v>1</v>
      </c>
      <c r="I15" s="159">
        <f t="shared" si="6"/>
        <v>13</v>
      </c>
      <c r="J15" s="112"/>
      <c r="K15" s="383"/>
      <c r="L15" s="124">
        <v>0.08</v>
      </c>
      <c r="M15" s="381">
        <f t="shared" si="7"/>
        <v>0</v>
      </c>
      <c r="N15" s="381">
        <f t="shared" si="0"/>
        <v>0</v>
      </c>
      <c r="O15" s="180"/>
      <c r="P15" s="81">
        <f t="shared" si="8"/>
        <v>0</v>
      </c>
      <c r="Q15" s="118">
        <f t="shared" si="1"/>
        <v>0</v>
      </c>
      <c r="R15" s="118">
        <f t="shared" si="2"/>
        <v>0</v>
      </c>
      <c r="S15" s="118">
        <f t="shared" si="3"/>
        <v>0</v>
      </c>
      <c r="T15" s="81">
        <f t="shared" si="4"/>
        <v>0</v>
      </c>
      <c r="U15" s="81">
        <f t="shared" si="5"/>
        <v>0</v>
      </c>
    </row>
    <row r="16" spans="1:21" ht="22.5">
      <c r="A16" s="379" t="s">
        <v>655</v>
      </c>
      <c r="B16" s="143" t="s">
        <v>656</v>
      </c>
      <c r="C16" s="109"/>
      <c r="D16" s="109"/>
      <c r="E16" s="68" t="s">
        <v>657</v>
      </c>
      <c r="F16" s="593">
        <v>3</v>
      </c>
      <c r="G16" s="558">
        <v>4</v>
      </c>
      <c r="H16" s="559">
        <v>20</v>
      </c>
      <c r="I16" s="159">
        <f t="shared" si="6"/>
        <v>27</v>
      </c>
      <c r="J16" s="112"/>
      <c r="K16" s="383"/>
      <c r="L16" s="124">
        <v>0.08</v>
      </c>
      <c r="M16" s="381">
        <f t="shared" si="7"/>
        <v>0</v>
      </c>
      <c r="N16" s="381">
        <f t="shared" si="0"/>
        <v>0</v>
      </c>
      <c r="O16" s="180"/>
      <c r="P16" s="81">
        <f t="shared" si="8"/>
        <v>0</v>
      </c>
      <c r="Q16" s="118">
        <f t="shared" si="1"/>
        <v>0</v>
      </c>
      <c r="R16" s="118">
        <f t="shared" si="2"/>
        <v>0</v>
      </c>
      <c r="S16" s="118">
        <f t="shared" si="3"/>
        <v>0</v>
      </c>
      <c r="T16" s="81">
        <f t="shared" si="4"/>
        <v>0</v>
      </c>
      <c r="U16" s="81">
        <f t="shared" si="5"/>
        <v>0</v>
      </c>
    </row>
    <row r="17" spans="1:21" ht="22.5">
      <c r="A17" s="379" t="s">
        <v>658</v>
      </c>
      <c r="B17" s="143" t="s">
        <v>659</v>
      </c>
      <c r="C17" s="109"/>
      <c r="D17" s="109"/>
      <c r="E17" s="68" t="s">
        <v>657</v>
      </c>
      <c r="F17" s="593">
        <v>3</v>
      </c>
      <c r="G17" s="558">
        <v>4</v>
      </c>
      <c r="H17" s="559">
        <v>10</v>
      </c>
      <c r="I17" s="159">
        <f t="shared" si="6"/>
        <v>17</v>
      </c>
      <c r="J17" s="112"/>
      <c r="K17" s="383"/>
      <c r="L17" s="124">
        <v>0.08</v>
      </c>
      <c r="M17" s="381">
        <f t="shared" si="7"/>
        <v>0</v>
      </c>
      <c r="N17" s="381">
        <f t="shared" si="0"/>
        <v>0</v>
      </c>
      <c r="O17" s="180"/>
      <c r="P17" s="81">
        <f t="shared" si="8"/>
        <v>0</v>
      </c>
      <c r="Q17" s="118">
        <f t="shared" si="1"/>
        <v>0</v>
      </c>
      <c r="R17" s="118">
        <f t="shared" si="2"/>
        <v>0</v>
      </c>
      <c r="S17" s="118">
        <f t="shared" si="3"/>
        <v>0</v>
      </c>
      <c r="T17" s="81">
        <f t="shared" si="4"/>
        <v>0</v>
      </c>
      <c r="U17" s="81">
        <f t="shared" si="5"/>
        <v>0</v>
      </c>
    </row>
    <row r="18" spans="1:21" ht="22.5">
      <c r="A18" s="379" t="s">
        <v>660</v>
      </c>
      <c r="B18" s="143" t="s">
        <v>661</v>
      </c>
      <c r="C18" s="109"/>
      <c r="D18" s="109"/>
      <c r="E18" s="68" t="s">
        <v>637</v>
      </c>
      <c r="F18" s="593">
        <v>15</v>
      </c>
      <c r="G18" s="558">
        <v>20</v>
      </c>
      <c r="H18" s="559">
        <v>5</v>
      </c>
      <c r="I18" s="159">
        <f t="shared" si="6"/>
        <v>40</v>
      </c>
      <c r="J18" s="112"/>
      <c r="K18" s="383"/>
      <c r="L18" s="124">
        <v>0.08</v>
      </c>
      <c r="M18" s="381">
        <f t="shared" si="7"/>
        <v>0</v>
      </c>
      <c r="N18" s="381">
        <f t="shared" si="0"/>
        <v>0</v>
      </c>
      <c r="O18" s="180"/>
      <c r="P18" s="81">
        <f t="shared" si="8"/>
        <v>0</v>
      </c>
      <c r="Q18" s="118">
        <f t="shared" si="1"/>
        <v>0</v>
      </c>
      <c r="R18" s="118">
        <f t="shared" si="2"/>
        <v>0</v>
      </c>
      <c r="S18" s="118">
        <f t="shared" si="3"/>
        <v>0</v>
      </c>
      <c r="T18" s="81">
        <f t="shared" si="4"/>
        <v>0</v>
      </c>
      <c r="U18" s="81">
        <f t="shared" si="5"/>
        <v>0</v>
      </c>
    </row>
    <row r="19" spans="1:21" ht="22.5">
      <c r="A19" s="379" t="s">
        <v>662</v>
      </c>
      <c r="B19" s="143" t="s">
        <v>663</v>
      </c>
      <c r="C19" s="109"/>
      <c r="D19" s="109"/>
      <c r="E19" s="68" t="s">
        <v>637</v>
      </c>
      <c r="F19" s="593">
        <v>20</v>
      </c>
      <c r="G19" s="558">
        <v>25</v>
      </c>
      <c r="H19" s="559">
        <v>40</v>
      </c>
      <c r="I19" s="159">
        <f t="shared" si="6"/>
        <v>85</v>
      </c>
      <c r="J19" s="112"/>
      <c r="K19" s="383"/>
      <c r="L19" s="124">
        <v>0.08</v>
      </c>
      <c r="M19" s="381">
        <f t="shared" si="7"/>
        <v>0</v>
      </c>
      <c r="N19" s="381">
        <f t="shared" si="0"/>
        <v>0</v>
      </c>
      <c r="O19" s="180"/>
      <c r="P19" s="81">
        <f t="shared" si="8"/>
        <v>0</v>
      </c>
      <c r="Q19" s="118">
        <f t="shared" si="1"/>
        <v>0</v>
      </c>
      <c r="R19" s="118">
        <f t="shared" si="2"/>
        <v>0</v>
      </c>
      <c r="S19" s="118">
        <f t="shared" si="3"/>
        <v>0</v>
      </c>
      <c r="T19" s="81">
        <f t="shared" si="4"/>
        <v>0</v>
      </c>
      <c r="U19" s="81">
        <f t="shared" si="5"/>
        <v>0</v>
      </c>
    </row>
    <row r="20" spans="1:21" ht="45">
      <c r="A20" s="379" t="s">
        <v>664</v>
      </c>
      <c r="B20" s="143" t="s">
        <v>665</v>
      </c>
      <c r="C20" s="68"/>
      <c r="D20" s="159"/>
      <c r="E20" s="68" t="s">
        <v>666</v>
      </c>
      <c r="F20" s="593">
        <v>2</v>
      </c>
      <c r="G20" s="558">
        <v>0</v>
      </c>
      <c r="H20" s="559">
        <v>0</v>
      </c>
      <c r="I20" s="159">
        <f t="shared" si="6"/>
        <v>2</v>
      </c>
      <c r="J20" s="112"/>
      <c r="K20" s="380"/>
      <c r="L20" s="114">
        <v>0.08</v>
      </c>
      <c r="M20" s="381">
        <f t="shared" si="7"/>
        <v>0</v>
      </c>
      <c r="N20" s="381">
        <f t="shared" si="0"/>
        <v>0</v>
      </c>
      <c r="O20" s="382"/>
      <c r="P20" s="81">
        <f t="shared" si="8"/>
        <v>0</v>
      </c>
      <c r="Q20" s="118">
        <f t="shared" si="1"/>
        <v>0</v>
      </c>
      <c r="R20" s="118">
        <f t="shared" si="2"/>
        <v>0</v>
      </c>
      <c r="S20" s="118">
        <f t="shared" si="3"/>
        <v>0</v>
      </c>
      <c r="T20" s="81">
        <f t="shared" si="4"/>
        <v>0</v>
      </c>
      <c r="U20" s="81">
        <f t="shared" si="5"/>
        <v>0</v>
      </c>
    </row>
    <row r="21" spans="1:21" ht="45">
      <c r="A21" s="379" t="s">
        <v>667</v>
      </c>
      <c r="B21" s="143" t="s">
        <v>668</v>
      </c>
      <c r="C21" s="68"/>
      <c r="D21" s="159"/>
      <c r="E21" s="68" t="s">
        <v>669</v>
      </c>
      <c r="F21" s="593">
        <v>3</v>
      </c>
      <c r="G21" s="558">
        <v>0</v>
      </c>
      <c r="H21" s="559">
        <v>0</v>
      </c>
      <c r="I21" s="159">
        <f t="shared" si="6"/>
        <v>3</v>
      </c>
      <c r="J21" s="112"/>
      <c r="K21" s="380"/>
      <c r="L21" s="114">
        <v>0.08</v>
      </c>
      <c r="M21" s="381">
        <f t="shared" si="7"/>
        <v>0</v>
      </c>
      <c r="N21" s="381">
        <f t="shared" si="0"/>
        <v>0</v>
      </c>
      <c r="O21" s="382"/>
      <c r="P21" s="81">
        <f t="shared" si="8"/>
        <v>0</v>
      </c>
      <c r="Q21" s="118">
        <f t="shared" si="1"/>
        <v>0</v>
      </c>
      <c r="R21" s="118">
        <f t="shared" si="2"/>
        <v>0</v>
      </c>
      <c r="S21" s="118">
        <f t="shared" si="3"/>
        <v>0</v>
      </c>
      <c r="T21" s="81">
        <f t="shared" si="4"/>
        <v>0</v>
      </c>
      <c r="U21" s="81">
        <f t="shared" si="5"/>
        <v>0</v>
      </c>
    </row>
    <row r="22" spans="1:21" ht="22.5">
      <c r="A22" s="379" t="s">
        <v>670</v>
      </c>
      <c r="B22" s="157" t="s">
        <v>671</v>
      </c>
      <c r="C22" s="68"/>
      <c r="D22" s="159"/>
      <c r="E22" s="68" t="s">
        <v>672</v>
      </c>
      <c r="F22" s="593">
        <v>0</v>
      </c>
      <c r="G22" s="558">
        <v>2</v>
      </c>
      <c r="H22" s="559">
        <v>1</v>
      </c>
      <c r="I22" s="159">
        <f t="shared" si="6"/>
        <v>3</v>
      </c>
      <c r="J22" s="112"/>
      <c r="K22" s="380"/>
      <c r="L22" s="114">
        <v>0.08</v>
      </c>
      <c r="M22" s="381">
        <f t="shared" si="7"/>
        <v>0</v>
      </c>
      <c r="N22" s="381">
        <f t="shared" si="0"/>
        <v>0</v>
      </c>
      <c r="O22" s="206"/>
      <c r="P22" s="81">
        <f t="shared" si="8"/>
        <v>0</v>
      </c>
      <c r="Q22" s="118">
        <f t="shared" si="1"/>
        <v>0</v>
      </c>
      <c r="R22" s="118">
        <f t="shared" si="2"/>
        <v>0</v>
      </c>
      <c r="S22" s="118">
        <f t="shared" si="3"/>
        <v>0</v>
      </c>
      <c r="T22" s="81">
        <f t="shared" si="4"/>
        <v>0</v>
      </c>
      <c r="U22" s="81">
        <f t="shared" si="5"/>
        <v>0</v>
      </c>
    </row>
    <row r="23" spans="1:21" ht="22.5">
      <c r="A23" s="379" t="s">
        <v>673</v>
      </c>
      <c r="B23" s="157" t="s">
        <v>674</v>
      </c>
      <c r="C23" s="68"/>
      <c r="D23" s="159"/>
      <c r="E23" s="68" t="s">
        <v>675</v>
      </c>
      <c r="F23" s="593">
        <v>0</v>
      </c>
      <c r="G23" s="558">
        <v>1</v>
      </c>
      <c r="H23" s="559">
        <v>1</v>
      </c>
      <c r="I23" s="159">
        <f t="shared" si="6"/>
        <v>2</v>
      </c>
      <c r="J23" s="112"/>
      <c r="K23" s="380"/>
      <c r="L23" s="114">
        <v>0.08</v>
      </c>
      <c r="M23" s="381">
        <f t="shared" si="7"/>
        <v>0</v>
      </c>
      <c r="N23" s="381">
        <f t="shared" si="0"/>
        <v>0</v>
      </c>
      <c r="O23" s="206"/>
      <c r="P23" s="81">
        <f t="shared" si="8"/>
        <v>0</v>
      </c>
      <c r="Q23" s="118">
        <f t="shared" si="1"/>
        <v>0</v>
      </c>
      <c r="R23" s="118">
        <f t="shared" si="2"/>
        <v>0</v>
      </c>
      <c r="S23" s="118">
        <f t="shared" si="3"/>
        <v>0</v>
      </c>
      <c r="T23" s="81">
        <f t="shared" si="4"/>
        <v>0</v>
      </c>
      <c r="U23" s="81">
        <f t="shared" si="5"/>
        <v>0</v>
      </c>
    </row>
    <row r="24" spans="1:21" ht="22.5">
      <c r="A24" s="379" t="s">
        <v>676</v>
      </c>
      <c r="B24" s="143" t="s">
        <v>677</v>
      </c>
      <c r="C24" s="109"/>
      <c r="D24" s="109"/>
      <c r="E24" s="68" t="s">
        <v>648</v>
      </c>
      <c r="F24" s="593">
        <v>2</v>
      </c>
      <c r="G24" s="558">
        <v>1</v>
      </c>
      <c r="H24" s="559">
        <v>1</v>
      </c>
      <c r="I24" s="159">
        <f t="shared" si="6"/>
        <v>4</v>
      </c>
      <c r="J24" s="112"/>
      <c r="K24" s="383"/>
      <c r="L24" s="124">
        <v>0.08</v>
      </c>
      <c r="M24" s="381">
        <f t="shared" si="7"/>
        <v>0</v>
      </c>
      <c r="N24" s="381">
        <f t="shared" si="0"/>
        <v>0</v>
      </c>
      <c r="O24" s="180"/>
      <c r="P24" s="81">
        <f t="shared" si="8"/>
        <v>0</v>
      </c>
      <c r="Q24" s="118">
        <f t="shared" si="1"/>
        <v>0</v>
      </c>
      <c r="R24" s="118">
        <f t="shared" si="2"/>
        <v>0</v>
      </c>
      <c r="S24" s="118">
        <f t="shared" si="3"/>
        <v>0</v>
      </c>
      <c r="T24" s="81">
        <f t="shared" si="4"/>
        <v>0</v>
      </c>
      <c r="U24" s="81">
        <f t="shared" si="5"/>
        <v>0</v>
      </c>
    </row>
    <row r="25" spans="1:21" ht="22.5">
      <c r="A25" s="379" t="s">
        <v>678</v>
      </c>
      <c r="B25" s="143" t="s">
        <v>679</v>
      </c>
      <c r="C25" s="109"/>
      <c r="D25" s="109"/>
      <c r="E25" s="68" t="s">
        <v>680</v>
      </c>
      <c r="F25" s="593">
        <v>2</v>
      </c>
      <c r="G25" s="558">
        <v>4</v>
      </c>
      <c r="H25" s="559">
        <v>20</v>
      </c>
      <c r="I25" s="159">
        <f t="shared" si="6"/>
        <v>26</v>
      </c>
      <c r="J25" s="112"/>
      <c r="K25" s="383"/>
      <c r="L25" s="124">
        <v>0.08</v>
      </c>
      <c r="M25" s="381">
        <f t="shared" si="7"/>
        <v>0</v>
      </c>
      <c r="N25" s="381">
        <f t="shared" si="0"/>
        <v>0</v>
      </c>
      <c r="O25" s="180"/>
      <c r="P25" s="81">
        <f t="shared" si="8"/>
        <v>0</v>
      </c>
      <c r="Q25" s="118">
        <f t="shared" si="1"/>
        <v>0</v>
      </c>
      <c r="R25" s="118">
        <f t="shared" si="2"/>
        <v>0</v>
      </c>
      <c r="S25" s="118">
        <f t="shared" si="3"/>
        <v>0</v>
      </c>
      <c r="T25" s="81">
        <f t="shared" si="4"/>
        <v>0</v>
      </c>
      <c r="U25" s="81">
        <f t="shared" si="5"/>
        <v>0</v>
      </c>
    </row>
    <row r="26" spans="1:21" ht="22.5">
      <c r="A26" s="379" t="s">
        <v>681</v>
      </c>
      <c r="B26" s="143" t="s">
        <v>682</v>
      </c>
      <c r="C26" s="109"/>
      <c r="D26" s="109"/>
      <c r="E26" s="68" t="s">
        <v>637</v>
      </c>
      <c r="F26" s="593">
        <v>15</v>
      </c>
      <c r="G26" s="558">
        <v>80</v>
      </c>
      <c r="H26" s="559">
        <v>30</v>
      </c>
      <c r="I26" s="159">
        <f t="shared" si="6"/>
        <v>125</v>
      </c>
      <c r="J26" s="112"/>
      <c r="K26" s="383"/>
      <c r="L26" s="124">
        <v>0.08</v>
      </c>
      <c r="M26" s="381">
        <f t="shared" si="7"/>
        <v>0</v>
      </c>
      <c r="N26" s="381">
        <f t="shared" si="0"/>
        <v>0</v>
      </c>
      <c r="O26" s="180"/>
      <c r="P26" s="81">
        <f t="shared" si="8"/>
        <v>0</v>
      </c>
      <c r="Q26" s="118">
        <f t="shared" si="1"/>
        <v>0</v>
      </c>
      <c r="R26" s="118">
        <f t="shared" si="2"/>
        <v>0</v>
      </c>
      <c r="S26" s="118">
        <f t="shared" si="3"/>
        <v>0</v>
      </c>
      <c r="T26" s="81">
        <f t="shared" si="4"/>
        <v>0</v>
      </c>
      <c r="U26" s="81">
        <f t="shared" si="5"/>
        <v>0</v>
      </c>
    </row>
    <row r="27" spans="1:21" ht="22.5">
      <c r="A27" s="379" t="s">
        <v>683</v>
      </c>
      <c r="B27" s="143" t="s">
        <v>684</v>
      </c>
      <c r="C27" s="109"/>
      <c r="D27" s="109"/>
      <c r="E27" s="68" t="s">
        <v>637</v>
      </c>
      <c r="F27" s="593">
        <v>65</v>
      </c>
      <c r="G27" s="558">
        <v>80</v>
      </c>
      <c r="H27" s="559">
        <v>10</v>
      </c>
      <c r="I27" s="159">
        <f t="shared" si="6"/>
        <v>155</v>
      </c>
      <c r="J27" s="112"/>
      <c r="K27" s="383"/>
      <c r="L27" s="124">
        <v>0.08</v>
      </c>
      <c r="M27" s="381">
        <f t="shared" si="7"/>
        <v>0</v>
      </c>
      <c r="N27" s="381">
        <f t="shared" si="0"/>
        <v>0</v>
      </c>
      <c r="O27" s="180"/>
      <c r="P27" s="81">
        <f t="shared" si="8"/>
        <v>0</v>
      </c>
      <c r="Q27" s="118">
        <f t="shared" si="1"/>
        <v>0</v>
      </c>
      <c r="R27" s="118">
        <f t="shared" si="2"/>
        <v>0</v>
      </c>
      <c r="S27" s="118">
        <f t="shared" si="3"/>
        <v>0</v>
      </c>
      <c r="T27" s="81">
        <f t="shared" si="4"/>
        <v>0</v>
      </c>
      <c r="U27" s="81">
        <f t="shared" si="5"/>
        <v>0</v>
      </c>
    </row>
    <row r="28" spans="1:21" ht="22.5">
      <c r="A28" s="379" t="s">
        <v>685</v>
      </c>
      <c r="B28" s="306" t="s">
        <v>686</v>
      </c>
      <c r="C28" s="109"/>
      <c r="D28" s="109"/>
      <c r="E28" s="68" t="s">
        <v>637</v>
      </c>
      <c r="F28" s="593">
        <v>5</v>
      </c>
      <c r="G28" s="558">
        <v>2</v>
      </c>
      <c r="H28" s="559">
        <v>10</v>
      </c>
      <c r="I28" s="159">
        <f t="shared" si="6"/>
        <v>17</v>
      </c>
      <c r="J28" s="112"/>
      <c r="K28" s="383"/>
      <c r="L28" s="124">
        <v>0.08</v>
      </c>
      <c r="M28" s="381">
        <f t="shared" si="7"/>
        <v>0</v>
      </c>
      <c r="N28" s="381">
        <f t="shared" si="0"/>
        <v>0</v>
      </c>
      <c r="O28" s="180"/>
      <c r="P28" s="81">
        <f t="shared" si="8"/>
        <v>0</v>
      </c>
      <c r="Q28" s="118">
        <f t="shared" si="1"/>
        <v>0</v>
      </c>
      <c r="R28" s="118">
        <f t="shared" si="2"/>
        <v>0</v>
      </c>
      <c r="S28" s="118">
        <f t="shared" si="3"/>
        <v>0</v>
      </c>
      <c r="T28" s="81">
        <f t="shared" si="4"/>
        <v>0</v>
      </c>
      <c r="U28" s="81">
        <f t="shared" si="5"/>
        <v>0</v>
      </c>
    </row>
    <row r="29" spans="1:21" ht="22.5">
      <c r="A29" s="379" t="s">
        <v>687</v>
      </c>
      <c r="B29" s="143" t="s">
        <v>688</v>
      </c>
      <c r="C29" s="109"/>
      <c r="D29" s="109"/>
      <c r="E29" s="68" t="s">
        <v>689</v>
      </c>
      <c r="F29" s="593">
        <v>50</v>
      </c>
      <c r="G29" s="558">
        <v>50</v>
      </c>
      <c r="H29" s="559">
        <v>5</v>
      </c>
      <c r="I29" s="159">
        <f t="shared" si="6"/>
        <v>105</v>
      </c>
      <c r="J29" s="112"/>
      <c r="K29" s="383"/>
      <c r="L29" s="124">
        <v>0.08</v>
      </c>
      <c r="M29" s="381">
        <f t="shared" si="7"/>
        <v>0</v>
      </c>
      <c r="N29" s="381">
        <f t="shared" si="0"/>
        <v>0</v>
      </c>
      <c r="O29" s="180"/>
      <c r="P29" s="81">
        <f t="shared" si="8"/>
        <v>0</v>
      </c>
      <c r="Q29" s="118">
        <f t="shared" si="1"/>
        <v>0</v>
      </c>
      <c r="R29" s="118">
        <f t="shared" si="2"/>
        <v>0</v>
      </c>
      <c r="S29" s="118">
        <f t="shared" si="3"/>
        <v>0</v>
      </c>
      <c r="T29" s="81">
        <f t="shared" si="4"/>
        <v>0</v>
      </c>
      <c r="U29" s="81">
        <f t="shared" si="5"/>
        <v>0</v>
      </c>
    </row>
    <row r="30" spans="1:21" ht="33.75">
      <c r="A30" s="379" t="s">
        <v>690</v>
      </c>
      <c r="B30" s="143" t="s">
        <v>691</v>
      </c>
      <c r="C30" s="68"/>
      <c r="D30" s="159"/>
      <c r="E30" s="68" t="s">
        <v>692</v>
      </c>
      <c r="F30" s="593">
        <v>2</v>
      </c>
      <c r="G30" s="558">
        <v>0</v>
      </c>
      <c r="H30" s="559">
        <v>0</v>
      </c>
      <c r="I30" s="159">
        <f t="shared" si="6"/>
        <v>2</v>
      </c>
      <c r="J30" s="112"/>
      <c r="K30" s="380"/>
      <c r="L30" s="114">
        <v>0.08</v>
      </c>
      <c r="M30" s="381">
        <f t="shared" si="7"/>
        <v>0</v>
      </c>
      <c r="N30" s="381">
        <f t="shared" si="0"/>
        <v>0</v>
      </c>
      <c r="O30" s="382"/>
      <c r="P30" s="81">
        <f t="shared" si="8"/>
        <v>0</v>
      </c>
      <c r="Q30" s="118">
        <f t="shared" si="1"/>
        <v>0</v>
      </c>
      <c r="R30" s="118">
        <f t="shared" si="2"/>
        <v>0</v>
      </c>
      <c r="S30" s="118">
        <f t="shared" si="3"/>
        <v>0</v>
      </c>
      <c r="T30" s="81">
        <f t="shared" si="4"/>
        <v>0</v>
      </c>
      <c r="U30" s="81">
        <f t="shared" si="5"/>
        <v>0</v>
      </c>
    </row>
    <row r="31" spans="1:21" ht="45">
      <c r="A31" s="379" t="s">
        <v>693</v>
      </c>
      <c r="B31" s="143" t="s">
        <v>694</v>
      </c>
      <c r="C31" s="68"/>
      <c r="D31" s="159"/>
      <c r="E31" s="68" t="s">
        <v>695</v>
      </c>
      <c r="F31" s="593">
        <v>7</v>
      </c>
      <c r="G31" s="558">
        <v>0</v>
      </c>
      <c r="H31" s="559">
        <v>0</v>
      </c>
      <c r="I31" s="159">
        <f t="shared" si="6"/>
        <v>7</v>
      </c>
      <c r="J31" s="112"/>
      <c r="K31" s="380"/>
      <c r="L31" s="114">
        <v>0.08</v>
      </c>
      <c r="M31" s="381">
        <f t="shared" si="7"/>
        <v>0</v>
      </c>
      <c r="N31" s="381">
        <f t="shared" si="0"/>
        <v>0</v>
      </c>
      <c r="O31" s="382"/>
      <c r="P31" s="81">
        <f t="shared" si="8"/>
        <v>0</v>
      </c>
      <c r="Q31" s="118">
        <f t="shared" si="1"/>
        <v>0</v>
      </c>
      <c r="R31" s="118">
        <f t="shared" si="2"/>
        <v>0</v>
      </c>
      <c r="S31" s="118">
        <f t="shared" si="3"/>
        <v>0</v>
      </c>
      <c r="T31" s="81">
        <f t="shared" si="4"/>
        <v>0</v>
      </c>
      <c r="U31" s="81">
        <f t="shared" si="5"/>
        <v>0</v>
      </c>
    </row>
    <row r="32" spans="1:21" ht="22.5">
      <c r="A32" s="379" t="s">
        <v>696</v>
      </c>
      <c r="B32" s="157" t="s">
        <v>697</v>
      </c>
      <c r="C32" s="19"/>
      <c r="D32" s="20"/>
      <c r="E32" s="68" t="s">
        <v>698</v>
      </c>
      <c r="F32" s="593">
        <v>1</v>
      </c>
      <c r="G32" s="558">
        <v>2</v>
      </c>
      <c r="H32" s="559">
        <v>1</v>
      </c>
      <c r="I32" s="159">
        <f t="shared" si="6"/>
        <v>4</v>
      </c>
      <c r="J32" s="384"/>
      <c r="K32" s="672"/>
      <c r="L32" s="34">
        <v>0.08</v>
      </c>
      <c r="M32" s="381">
        <f t="shared" si="7"/>
        <v>0</v>
      </c>
      <c r="N32" s="381">
        <f t="shared" si="0"/>
        <v>0</v>
      </c>
      <c r="O32" s="385"/>
      <c r="P32" s="81">
        <f t="shared" si="8"/>
        <v>0</v>
      </c>
      <c r="Q32" s="118">
        <f t="shared" si="1"/>
        <v>0</v>
      </c>
      <c r="R32" s="118">
        <f t="shared" si="2"/>
        <v>0</v>
      </c>
      <c r="S32" s="118">
        <f t="shared" si="3"/>
        <v>0</v>
      </c>
      <c r="T32" s="81">
        <f t="shared" si="4"/>
        <v>0</v>
      </c>
      <c r="U32" s="81">
        <f t="shared" si="5"/>
        <v>0</v>
      </c>
    </row>
    <row r="33" spans="1:21" ht="22.5">
      <c r="A33" s="379" t="s">
        <v>699</v>
      </c>
      <c r="B33" s="157" t="s">
        <v>700</v>
      </c>
      <c r="C33" s="68"/>
      <c r="D33" s="159"/>
      <c r="E33" s="68" t="s">
        <v>701</v>
      </c>
      <c r="F33" s="593">
        <v>5</v>
      </c>
      <c r="G33" s="558">
        <v>1</v>
      </c>
      <c r="H33" s="559">
        <v>0</v>
      </c>
      <c r="I33" s="159">
        <f t="shared" si="6"/>
        <v>6</v>
      </c>
      <c r="J33" s="112"/>
      <c r="K33" s="380"/>
      <c r="L33" s="114">
        <v>0.08</v>
      </c>
      <c r="M33" s="381">
        <f t="shared" si="7"/>
        <v>0</v>
      </c>
      <c r="N33" s="381">
        <f t="shared" si="0"/>
        <v>0</v>
      </c>
      <c r="O33" s="206"/>
      <c r="P33" s="81">
        <f t="shared" si="8"/>
        <v>0</v>
      </c>
      <c r="Q33" s="118">
        <f t="shared" si="1"/>
        <v>0</v>
      </c>
      <c r="R33" s="118">
        <f t="shared" si="2"/>
        <v>0</v>
      </c>
      <c r="S33" s="118">
        <f t="shared" si="3"/>
        <v>0</v>
      </c>
      <c r="T33" s="81">
        <f t="shared" si="4"/>
        <v>0</v>
      </c>
      <c r="U33" s="81">
        <f t="shared" si="5"/>
        <v>0</v>
      </c>
    </row>
    <row r="34" spans="1:21" ht="22.5">
      <c r="A34" s="379" t="s">
        <v>702</v>
      </c>
      <c r="B34" s="143" t="s">
        <v>703</v>
      </c>
      <c r="C34" s="109"/>
      <c r="D34" s="109"/>
      <c r="E34" s="68" t="s">
        <v>637</v>
      </c>
      <c r="F34" s="593">
        <v>7</v>
      </c>
      <c r="G34" s="558">
        <v>10</v>
      </c>
      <c r="H34" s="559">
        <v>5</v>
      </c>
      <c r="I34" s="159">
        <f t="shared" si="6"/>
        <v>22</v>
      </c>
      <c r="J34" s="112"/>
      <c r="K34" s="383"/>
      <c r="L34" s="124">
        <v>0.08</v>
      </c>
      <c r="M34" s="381">
        <f t="shared" si="7"/>
        <v>0</v>
      </c>
      <c r="N34" s="381">
        <f t="shared" si="0"/>
        <v>0</v>
      </c>
      <c r="O34" s="180"/>
      <c r="P34" s="81">
        <f t="shared" si="8"/>
        <v>0</v>
      </c>
      <c r="Q34" s="118">
        <f t="shared" si="1"/>
        <v>0</v>
      </c>
      <c r="R34" s="118">
        <f t="shared" si="2"/>
        <v>0</v>
      </c>
      <c r="S34" s="118">
        <f t="shared" si="3"/>
        <v>0</v>
      </c>
      <c r="T34" s="81">
        <f t="shared" si="4"/>
        <v>0</v>
      </c>
      <c r="U34" s="81">
        <f t="shared" si="5"/>
        <v>0</v>
      </c>
    </row>
    <row r="35" spans="1:21" ht="22.5">
      <c r="A35" s="379" t="s">
        <v>704</v>
      </c>
      <c r="B35" s="143" t="s">
        <v>705</v>
      </c>
      <c r="C35" s="109"/>
      <c r="D35" s="109"/>
      <c r="E35" s="68" t="s">
        <v>689</v>
      </c>
      <c r="F35" s="593">
        <v>10</v>
      </c>
      <c r="G35" s="558">
        <v>10</v>
      </c>
      <c r="H35" s="559">
        <v>2</v>
      </c>
      <c r="I35" s="159">
        <f t="shared" si="6"/>
        <v>22</v>
      </c>
      <c r="J35" s="112"/>
      <c r="K35" s="383"/>
      <c r="L35" s="124">
        <v>0.08</v>
      </c>
      <c r="M35" s="381">
        <f t="shared" si="7"/>
        <v>0</v>
      </c>
      <c r="N35" s="381">
        <f t="shared" si="0"/>
        <v>0</v>
      </c>
      <c r="O35" s="180"/>
      <c r="P35" s="81">
        <f t="shared" si="8"/>
        <v>0</v>
      </c>
      <c r="Q35" s="118">
        <f t="shared" si="1"/>
        <v>0</v>
      </c>
      <c r="R35" s="118">
        <f t="shared" si="2"/>
        <v>0</v>
      </c>
      <c r="S35" s="118">
        <f t="shared" si="3"/>
        <v>0</v>
      </c>
      <c r="T35" s="81">
        <f t="shared" si="4"/>
        <v>0</v>
      </c>
      <c r="U35" s="81">
        <f t="shared" si="5"/>
        <v>0</v>
      </c>
    </row>
    <row r="36" spans="1:21" ht="33.75">
      <c r="A36" s="379" t="s">
        <v>706</v>
      </c>
      <c r="B36" s="157" t="s">
        <v>707</v>
      </c>
      <c r="C36" s="19"/>
      <c r="D36" s="20"/>
      <c r="E36" s="68" t="s">
        <v>708</v>
      </c>
      <c r="F36" s="593">
        <v>1</v>
      </c>
      <c r="G36" s="558">
        <v>3</v>
      </c>
      <c r="H36" s="559">
        <v>1</v>
      </c>
      <c r="I36" s="159">
        <f t="shared" si="6"/>
        <v>5</v>
      </c>
      <c r="J36" s="384"/>
      <c r="K36" s="672"/>
      <c r="L36" s="34">
        <v>0.08</v>
      </c>
      <c r="M36" s="381">
        <f t="shared" si="7"/>
        <v>0</v>
      </c>
      <c r="N36" s="381">
        <f t="shared" si="0"/>
        <v>0</v>
      </c>
      <c r="O36" s="385"/>
      <c r="P36" s="81">
        <f t="shared" si="8"/>
        <v>0</v>
      </c>
      <c r="Q36" s="118">
        <f t="shared" si="1"/>
        <v>0</v>
      </c>
      <c r="R36" s="118">
        <f t="shared" si="2"/>
        <v>0</v>
      </c>
      <c r="S36" s="118">
        <f t="shared" si="3"/>
        <v>0</v>
      </c>
      <c r="T36" s="81">
        <f t="shared" si="4"/>
        <v>0</v>
      </c>
      <c r="U36" s="81">
        <f t="shared" si="5"/>
        <v>0</v>
      </c>
    </row>
    <row r="37" spans="1:21" ht="22.5">
      <c r="A37" s="379" t="s">
        <v>709</v>
      </c>
      <c r="B37" s="143" t="s">
        <v>710</v>
      </c>
      <c r="C37" s="68"/>
      <c r="D37" s="159"/>
      <c r="E37" s="68" t="s">
        <v>711</v>
      </c>
      <c r="F37" s="593">
        <v>3</v>
      </c>
      <c r="G37" s="558">
        <v>0</v>
      </c>
      <c r="H37" s="559">
        <v>0</v>
      </c>
      <c r="I37" s="159">
        <f t="shared" si="6"/>
        <v>3</v>
      </c>
      <c r="J37" s="112"/>
      <c r="K37" s="380"/>
      <c r="L37" s="114">
        <v>0.08</v>
      </c>
      <c r="M37" s="381">
        <f t="shared" si="7"/>
        <v>0</v>
      </c>
      <c r="N37" s="381">
        <f t="shared" si="0"/>
        <v>0</v>
      </c>
      <c r="O37" s="382"/>
      <c r="P37" s="81">
        <f t="shared" si="8"/>
        <v>0</v>
      </c>
      <c r="Q37" s="118">
        <f t="shared" si="1"/>
        <v>0</v>
      </c>
      <c r="R37" s="118">
        <f t="shared" si="2"/>
        <v>0</v>
      </c>
      <c r="S37" s="118">
        <f t="shared" si="3"/>
        <v>0</v>
      </c>
      <c r="T37" s="81">
        <f t="shared" si="4"/>
        <v>0</v>
      </c>
      <c r="U37" s="81">
        <f t="shared" si="5"/>
        <v>0</v>
      </c>
    </row>
    <row r="38" spans="1:21" ht="22.5">
      <c r="A38" s="379" t="s">
        <v>712</v>
      </c>
      <c r="B38" s="143" t="s">
        <v>713</v>
      </c>
      <c r="C38" s="109"/>
      <c r="D38" s="109"/>
      <c r="E38" s="68" t="s">
        <v>714</v>
      </c>
      <c r="F38" s="593">
        <v>1</v>
      </c>
      <c r="G38" s="558">
        <v>2</v>
      </c>
      <c r="H38" s="559">
        <v>2</v>
      </c>
      <c r="I38" s="159">
        <f t="shared" si="6"/>
        <v>5</v>
      </c>
      <c r="J38" s="112"/>
      <c r="K38" s="383"/>
      <c r="L38" s="124">
        <v>0.08</v>
      </c>
      <c r="M38" s="381">
        <f t="shared" si="7"/>
        <v>0</v>
      </c>
      <c r="N38" s="381">
        <f t="shared" si="0"/>
        <v>0</v>
      </c>
      <c r="O38" s="180"/>
      <c r="P38" s="81">
        <f t="shared" si="8"/>
        <v>0</v>
      </c>
      <c r="Q38" s="118">
        <f t="shared" si="1"/>
        <v>0</v>
      </c>
      <c r="R38" s="118">
        <f t="shared" si="2"/>
        <v>0</v>
      </c>
      <c r="S38" s="118">
        <f t="shared" si="3"/>
        <v>0</v>
      </c>
      <c r="T38" s="81">
        <f t="shared" si="4"/>
        <v>0</v>
      </c>
      <c r="U38" s="81">
        <f t="shared" si="5"/>
        <v>0</v>
      </c>
    </row>
    <row r="39" spans="1:21" ht="22.5">
      <c r="A39" s="379" t="s">
        <v>715</v>
      </c>
      <c r="B39" s="143" t="s">
        <v>716</v>
      </c>
      <c r="C39" s="109"/>
      <c r="D39" s="109"/>
      <c r="E39" s="68" t="s">
        <v>717</v>
      </c>
      <c r="F39" s="593">
        <v>2</v>
      </c>
      <c r="G39" s="558">
        <v>2</v>
      </c>
      <c r="H39" s="559">
        <v>80</v>
      </c>
      <c r="I39" s="159">
        <f t="shared" si="6"/>
        <v>84</v>
      </c>
      <c r="J39" s="112"/>
      <c r="K39" s="383"/>
      <c r="L39" s="124">
        <v>0.08</v>
      </c>
      <c r="M39" s="381">
        <f t="shared" si="7"/>
        <v>0</v>
      </c>
      <c r="N39" s="381">
        <f t="shared" si="0"/>
        <v>0</v>
      </c>
      <c r="O39" s="180"/>
      <c r="P39" s="81">
        <f t="shared" si="8"/>
        <v>0</v>
      </c>
      <c r="Q39" s="118">
        <f t="shared" si="1"/>
        <v>0</v>
      </c>
      <c r="R39" s="118">
        <f t="shared" si="2"/>
        <v>0</v>
      </c>
      <c r="S39" s="118">
        <f t="shared" si="3"/>
        <v>0</v>
      </c>
      <c r="T39" s="81">
        <f t="shared" si="4"/>
        <v>0</v>
      </c>
      <c r="U39" s="81">
        <f t="shared" si="5"/>
        <v>0</v>
      </c>
    </row>
    <row r="40" spans="1:21" ht="22.5">
      <c r="A40" s="379" t="s">
        <v>718</v>
      </c>
      <c r="B40" s="143" t="s">
        <v>719</v>
      </c>
      <c r="C40" s="109"/>
      <c r="D40" s="109"/>
      <c r="E40" s="68" t="s">
        <v>720</v>
      </c>
      <c r="F40" s="593">
        <v>0</v>
      </c>
      <c r="G40" s="558">
        <v>0</v>
      </c>
      <c r="H40" s="559">
        <v>4</v>
      </c>
      <c r="I40" s="159">
        <f t="shared" si="6"/>
        <v>4</v>
      </c>
      <c r="J40" s="189"/>
      <c r="K40" s="386"/>
      <c r="L40" s="191">
        <v>0.08</v>
      </c>
      <c r="M40" s="381">
        <f t="shared" si="7"/>
        <v>0</v>
      </c>
      <c r="N40" s="381">
        <f t="shared" si="0"/>
        <v>0</v>
      </c>
      <c r="O40" s="180"/>
      <c r="P40" s="81">
        <f t="shared" si="8"/>
        <v>0</v>
      </c>
      <c r="Q40" s="118">
        <f t="shared" si="1"/>
        <v>0</v>
      </c>
      <c r="R40" s="118">
        <f t="shared" si="2"/>
        <v>0</v>
      </c>
      <c r="S40" s="118">
        <f t="shared" si="3"/>
        <v>0</v>
      </c>
      <c r="T40" s="81">
        <f t="shared" si="4"/>
        <v>0</v>
      </c>
      <c r="U40" s="81">
        <f t="shared" si="5"/>
        <v>0</v>
      </c>
    </row>
    <row r="41" spans="1:21" ht="22.5">
      <c r="A41" s="379" t="s">
        <v>721</v>
      </c>
      <c r="B41" s="143" t="s">
        <v>722</v>
      </c>
      <c r="C41" s="109"/>
      <c r="D41" s="109"/>
      <c r="E41" s="68" t="s">
        <v>723</v>
      </c>
      <c r="F41" s="593">
        <v>7</v>
      </c>
      <c r="G41" s="558">
        <v>2</v>
      </c>
      <c r="H41" s="559">
        <v>15</v>
      </c>
      <c r="I41" s="159">
        <f t="shared" si="6"/>
        <v>24</v>
      </c>
      <c r="J41" s="112"/>
      <c r="K41" s="383"/>
      <c r="L41" s="124">
        <v>0.08</v>
      </c>
      <c r="M41" s="381">
        <f t="shared" si="7"/>
        <v>0</v>
      </c>
      <c r="N41" s="381">
        <f t="shared" si="0"/>
        <v>0</v>
      </c>
      <c r="O41" s="180"/>
      <c r="P41" s="81">
        <f t="shared" si="8"/>
        <v>0</v>
      </c>
      <c r="Q41" s="118">
        <f t="shared" si="1"/>
        <v>0</v>
      </c>
      <c r="R41" s="118">
        <f t="shared" si="2"/>
        <v>0</v>
      </c>
      <c r="S41" s="118">
        <f t="shared" si="3"/>
        <v>0</v>
      </c>
      <c r="T41" s="81">
        <f t="shared" si="4"/>
        <v>0</v>
      </c>
      <c r="U41" s="81">
        <f t="shared" si="5"/>
        <v>0</v>
      </c>
    </row>
    <row r="42" spans="1:21">
      <c r="A42" s="379" t="s">
        <v>724</v>
      </c>
      <c r="B42" s="157" t="s">
        <v>725</v>
      </c>
      <c r="C42" s="19"/>
      <c r="D42" s="20"/>
      <c r="E42" s="68" t="s">
        <v>726</v>
      </c>
      <c r="F42" s="593">
        <v>0</v>
      </c>
      <c r="G42" s="558">
        <v>2</v>
      </c>
      <c r="H42" s="559">
        <v>0</v>
      </c>
      <c r="I42" s="159">
        <f t="shared" si="6"/>
        <v>2</v>
      </c>
      <c r="J42" s="384"/>
      <c r="K42" s="672"/>
      <c r="L42" s="34">
        <v>0.08</v>
      </c>
      <c r="M42" s="381">
        <f t="shared" si="7"/>
        <v>0</v>
      </c>
      <c r="N42" s="381">
        <f t="shared" si="0"/>
        <v>0</v>
      </c>
      <c r="O42" s="385"/>
      <c r="P42" s="81">
        <f t="shared" si="8"/>
        <v>0</v>
      </c>
      <c r="Q42" s="118">
        <f t="shared" si="1"/>
        <v>0</v>
      </c>
      <c r="R42" s="118">
        <f t="shared" si="2"/>
        <v>0</v>
      </c>
      <c r="S42" s="118">
        <f t="shared" si="3"/>
        <v>0</v>
      </c>
      <c r="T42" s="81">
        <f t="shared" si="4"/>
        <v>0</v>
      </c>
      <c r="U42" s="81">
        <f t="shared" si="5"/>
        <v>0</v>
      </c>
    </row>
    <row r="43" spans="1:21" ht="33.75">
      <c r="A43" s="379" t="s">
        <v>727</v>
      </c>
      <c r="B43" s="143" t="s">
        <v>728</v>
      </c>
      <c r="C43" s="109"/>
      <c r="D43" s="109"/>
      <c r="E43" s="68" t="s">
        <v>729</v>
      </c>
      <c r="F43" s="593">
        <v>100</v>
      </c>
      <c r="G43" s="558">
        <v>210</v>
      </c>
      <c r="H43" s="559">
        <v>20</v>
      </c>
      <c r="I43" s="159">
        <f t="shared" si="6"/>
        <v>330</v>
      </c>
      <c r="J43" s="112"/>
      <c r="K43" s="383"/>
      <c r="L43" s="124">
        <v>0.08</v>
      </c>
      <c r="M43" s="381">
        <f t="shared" si="7"/>
        <v>0</v>
      </c>
      <c r="N43" s="381">
        <f t="shared" si="0"/>
        <v>0</v>
      </c>
      <c r="O43" s="180"/>
      <c r="P43" s="81">
        <f t="shared" si="8"/>
        <v>0</v>
      </c>
      <c r="Q43" s="118">
        <f t="shared" si="1"/>
        <v>0</v>
      </c>
      <c r="R43" s="118">
        <f t="shared" si="2"/>
        <v>0</v>
      </c>
      <c r="S43" s="118">
        <f t="shared" si="3"/>
        <v>0</v>
      </c>
      <c r="T43" s="81">
        <f t="shared" si="4"/>
        <v>0</v>
      </c>
      <c r="U43" s="81">
        <f t="shared" si="5"/>
        <v>0</v>
      </c>
    </row>
    <row r="44" spans="1:21" ht="22.5">
      <c r="A44" s="379" t="s">
        <v>730</v>
      </c>
      <c r="B44" s="143" t="s">
        <v>731</v>
      </c>
      <c r="C44" s="109"/>
      <c r="D44" s="109"/>
      <c r="E44" s="68" t="s">
        <v>654</v>
      </c>
      <c r="F44" s="593">
        <v>7</v>
      </c>
      <c r="G44" s="558">
        <v>2</v>
      </c>
      <c r="H44" s="559">
        <v>1</v>
      </c>
      <c r="I44" s="159">
        <f t="shared" si="6"/>
        <v>10</v>
      </c>
      <c r="J44" s="112"/>
      <c r="K44" s="383"/>
      <c r="L44" s="124">
        <v>0.08</v>
      </c>
      <c r="M44" s="381">
        <f t="shared" si="7"/>
        <v>0</v>
      </c>
      <c r="N44" s="381">
        <f t="shared" si="0"/>
        <v>0</v>
      </c>
      <c r="O44" s="180"/>
      <c r="P44" s="81">
        <f t="shared" si="8"/>
        <v>0</v>
      </c>
      <c r="Q44" s="118">
        <f t="shared" si="1"/>
        <v>0</v>
      </c>
      <c r="R44" s="118">
        <f t="shared" si="2"/>
        <v>0</v>
      </c>
      <c r="S44" s="118">
        <f t="shared" si="3"/>
        <v>0</v>
      </c>
      <c r="T44" s="81">
        <f t="shared" si="4"/>
        <v>0</v>
      </c>
      <c r="U44" s="81">
        <f t="shared" si="5"/>
        <v>0</v>
      </c>
    </row>
    <row r="45" spans="1:21" ht="22.5">
      <c r="A45" s="379" t="s">
        <v>732</v>
      </c>
      <c r="B45" s="157" t="s">
        <v>733</v>
      </c>
      <c r="C45" s="19"/>
      <c r="D45" s="20"/>
      <c r="E45" s="68" t="s">
        <v>734</v>
      </c>
      <c r="F45" s="593">
        <v>0</v>
      </c>
      <c r="G45" s="558">
        <v>2</v>
      </c>
      <c r="H45" s="559">
        <v>0</v>
      </c>
      <c r="I45" s="159">
        <f t="shared" si="6"/>
        <v>2</v>
      </c>
      <c r="J45" s="384"/>
      <c r="K45" s="672"/>
      <c r="L45" s="34">
        <v>0.08</v>
      </c>
      <c r="M45" s="381">
        <f t="shared" si="7"/>
        <v>0</v>
      </c>
      <c r="N45" s="381">
        <f t="shared" si="0"/>
        <v>0</v>
      </c>
      <c r="O45" s="385"/>
      <c r="P45" s="81">
        <f t="shared" si="8"/>
        <v>0</v>
      </c>
      <c r="Q45" s="118">
        <f t="shared" si="1"/>
        <v>0</v>
      </c>
      <c r="R45" s="118">
        <f t="shared" si="2"/>
        <v>0</v>
      </c>
      <c r="S45" s="118">
        <f t="shared" si="3"/>
        <v>0</v>
      </c>
      <c r="T45" s="81">
        <f t="shared" si="4"/>
        <v>0</v>
      </c>
      <c r="U45" s="81">
        <f t="shared" si="5"/>
        <v>0</v>
      </c>
    </row>
    <row r="46" spans="1:21" ht="22.5">
      <c r="A46" s="379" t="s">
        <v>735</v>
      </c>
      <c r="B46" s="143" t="s">
        <v>736</v>
      </c>
      <c r="C46" s="68"/>
      <c r="D46" s="159"/>
      <c r="E46" s="68" t="s">
        <v>737</v>
      </c>
      <c r="F46" s="593">
        <v>25</v>
      </c>
      <c r="G46" s="558">
        <v>0</v>
      </c>
      <c r="H46" s="559">
        <v>0</v>
      </c>
      <c r="I46" s="159">
        <f t="shared" si="6"/>
        <v>25</v>
      </c>
      <c r="J46" s="112"/>
      <c r="K46" s="380"/>
      <c r="L46" s="114">
        <v>0.08</v>
      </c>
      <c r="M46" s="381">
        <f t="shared" si="7"/>
        <v>0</v>
      </c>
      <c r="N46" s="381">
        <f t="shared" si="0"/>
        <v>0</v>
      </c>
      <c r="O46" s="382"/>
      <c r="P46" s="81">
        <f t="shared" si="8"/>
        <v>0</v>
      </c>
      <c r="Q46" s="118">
        <f t="shared" si="1"/>
        <v>0</v>
      </c>
      <c r="R46" s="118">
        <f t="shared" si="2"/>
        <v>0</v>
      </c>
      <c r="S46" s="118">
        <f t="shared" si="3"/>
        <v>0</v>
      </c>
      <c r="T46" s="81">
        <f t="shared" si="4"/>
        <v>0</v>
      </c>
      <c r="U46" s="81">
        <f t="shared" si="5"/>
        <v>0</v>
      </c>
    </row>
    <row r="47" spans="1:21" ht="33.75">
      <c r="A47" s="379" t="s">
        <v>738</v>
      </c>
      <c r="B47" s="157" t="s">
        <v>739</v>
      </c>
      <c r="C47" s="68"/>
      <c r="D47" s="159"/>
      <c r="E47" s="68" t="s">
        <v>740</v>
      </c>
      <c r="F47" s="593">
        <v>3</v>
      </c>
      <c r="G47" s="558">
        <v>1</v>
      </c>
      <c r="H47" s="559">
        <v>0</v>
      </c>
      <c r="I47" s="159">
        <f t="shared" si="6"/>
        <v>4</v>
      </c>
      <c r="J47" s="112"/>
      <c r="K47" s="380"/>
      <c r="L47" s="114">
        <v>0.08</v>
      </c>
      <c r="M47" s="381">
        <f t="shared" si="7"/>
        <v>0</v>
      </c>
      <c r="N47" s="381">
        <f t="shared" si="0"/>
        <v>0</v>
      </c>
      <c r="O47" s="206"/>
      <c r="P47" s="81">
        <f t="shared" si="8"/>
        <v>0</v>
      </c>
      <c r="Q47" s="118">
        <f t="shared" si="1"/>
        <v>0</v>
      </c>
      <c r="R47" s="118">
        <f t="shared" si="2"/>
        <v>0</v>
      </c>
      <c r="S47" s="118">
        <f t="shared" si="3"/>
        <v>0</v>
      </c>
      <c r="T47" s="81">
        <f t="shared" si="4"/>
        <v>0</v>
      </c>
      <c r="U47" s="81">
        <f t="shared" si="5"/>
        <v>0</v>
      </c>
    </row>
    <row r="48" spans="1:21" ht="22.5">
      <c r="A48" s="379" t="s">
        <v>741</v>
      </c>
      <c r="B48" s="143" t="s">
        <v>742</v>
      </c>
      <c r="C48" s="109"/>
      <c r="D48" s="109"/>
      <c r="E48" s="68" t="s">
        <v>654</v>
      </c>
      <c r="F48" s="593">
        <v>30</v>
      </c>
      <c r="G48" s="558">
        <v>4</v>
      </c>
      <c r="H48" s="559">
        <v>6</v>
      </c>
      <c r="I48" s="159">
        <f t="shared" si="6"/>
        <v>40</v>
      </c>
      <c r="J48" s="112"/>
      <c r="K48" s="383"/>
      <c r="L48" s="124">
        <v>0.08</v>
      </c>
      <c r="M48" s="381">
        <f t="shared" si="7"/>
        <v>0</v>
      </c>
      <c r="N48" s="381">
        <f t="shared" si="0"/>
        <v>0</v>
      </c>
      <c r="O48" s="180"/>
      <c r="P48" s="81">
        <f t="shared" si="8"/>
        <v>0</v>
      </c>
      <c r="Q48" s="118">
        <f t="shared" si="1"/>
        <v>0</v>
      </c>
      <c r="R48" s="118">
        <f t="shared" si="2"/>
        <v>0</v>
      </c>
      <c r="S48" s="118">
        <f t="shared" si="3"/>
        <v>0</v>
      </c>
      <c r="T48" s="81">
        <f t="shared" si="4"/>
        <v>0</v>
      </c>
      <c r="U48" s="81">
        <f t="shared" si="5"/>
        <v>0</v>
      </c>
    </row>
    <row r="49" spans="1:21" ht="22.5">
      <c r="A49" s="379" t="s">
        <v>743</v>
      </c>
      <c r="B49" s="143" t="s">
        <v>744</v>
      </c>
      <c r="C49" s="109"/>
      <c r="D49" s="109"/>
      <c r="E49" s="68" t="s">
        <v>654</v>
      </c>
      <c r="F49" s="593">
        <v>30</v>
      </c>
      <c r="G49" s="558">
        <v>15</v>
      </c>
      <c r="H49" s="559">
        <v>1</v>
      </c>
      <c r="I49" s="159">
        <f t="shared" si="6"/>
        <v>46</v>
      </c>
      <c r="J49" s="112"/>
      <c r="K49" s="383"/>
      <c r="L49" s="124">
        <v>0.08</v>
      </c>
      <c r="M49" s="381">
        <f t="shared" si="7"/>
        <v>0</v>
      </c>
      <c r="N49" s="381">
        <f t="shared" si="0"/>
        <v>0</v>
      </c>
      <c r="O49" s="180"/>
      <c r="P49" s="81">
        <f t="shared" si="8"/>
        <v>0</v>
      </c>
      <c r="Q49" s="118">
        <f t="shared" si="1"/>
        <v>0</v>
      </c>
      <c r="R49" s="118">
        <f t="shared" si="2"/>
        <v>0</v>
      </c>
      <c r="S49" s="118">
        <f t="shared" si="3"/>
        <v>0</v>
      </c>
      <c r="T49" s="81">
        <f t="shared" si="4"/>
        <v>0</v>
      </c>
      <c r="U49" s="81">
        <f t="shared" si="5"/>
        <v>0</v>
      </c>
    </row>
    <row r="50" spans="1:21" ht="22.5">
      <c r="A50" s="379" t="s">
        <v>745</v>
      </c>
      <c r="B50" s="143" t="s">
        <v>746</v>
      </c>
      <c r="C50" s="109"/>
      <c r="D50" s="109"/>
      <c r="E50" s="68" t="s">
        <v>689</v>
      </c>
      <c r="F50" s="593">
        <v>10</v>
      </c>
      <c r="G50" s="558">
        <v>15</v>
      </c>
      <c r="H50" s="559">
        <v>1</v>
      </c>
      <c r="I50" s="159">
        <f t="shared" si="6"/>
        <v>26</v>
      </c>
      <c r="J50" s="112"/>
      <c r="K50" s="383"/>
      <c r="L50" s="114">
        <v>0.08</v>
      </c>
      <c r="M50" s="381">
        <f t="shared" si="7"/>
        <v>0</v>
      </c>
      <c r="N50" s="381">
        <f t="shared" si="0"/>
        <v>0</v>
      </c>
      <c r="O50" s="180"/>
      <c r="P50" s="81">
        <f t="shared" si="8"/>
        <v>0</v>
      </c>
      <c r="Q50" s="118">
        <f t="shared" si="1"/>
        <v>0</v>
      </c>
      <c r="R50" s="118">
        <f t="shared" si="2"/>
        <v>0</v>
      </c>
      <c r="S50" s="118">
        <f t="shared" si="3"/>
        <v>0</v>
      </c>
      <c r="T50" s="81">
        <f t="shared" si="4"/>
        <v>0</v>
      </c>
      <c r="U50" s="81">
        <f t="shared" si="5"/>
        <v>0</v>
      </c>
    </row>
    <row r="51" spans="1:21" ht="22.5">
      <c r="A51" s="379" t="s">
        <v>747</v>
      </c>
      <c r="B51" s="143" t="s">
        <v>748</v>
      </c>
      <c r="C51" s="109"/>
      <c r="D51" s="109"/>
      <c r="E51" s="68" t="s">
        <v>749</v>
      </c>
      <c r="F51" s="593">
        <v>60</v>
      </c>
      <c r="G51" s="558">
        <v>100</v>
      </c>
      <c r="H51" s="559">
        <v>10</v>
      </c>
      <c r="I51" s="159">
        <f t="shared" si="6"/>
        <v>170</v>
      </c>
      <c r="J51" s="112"/>
      <c r="K51" s="383"/>
      <c r="L51" s="124">
        <v>0.08</v>
      </c>
      <c r="M51" s="381">
        <f t="shared" si="7"/>
        <v>0</v>
      </c>
      <c r="N51" s="381">
        <f t="shared" si="0"/>
        <v>0</v>
      </c>
      <c r="O51" s="180"/>
      <c r="P51" s="81">
        <f t="shared" si="8"/>
        <v>0</v>
      </c>
      <c r="Q51" s="118">
        <f t="shared" si="1"/>
        <v>0</v>
      </c>
      <c r="R51" s="118">
        <f t="shared" si="2"/>
        <v>0</v>
      </c>
      <c r="S51" s="118">
        <f t="shared" si="3"/>
        <v>0</v>
      </c>
      <c r="T51" s="81">
        <f t="shared" si="4"/>
        <v>0</v>
      </c>
      <c r="U51" s="81">
        <f t="shared" si="5"/>
        <v>0</v>
      </c>
    </row>
    <row r="52" spans="1:21" ht="33.75">
      <c r="A52" s="379" t="s">
        <v>750</v>
      </c>
      <c r="B52" s="143" t="s">
        <v>751</v>
      </c>
      <c r="C52" s="68"/>
      <c r="D52" s="159"/>
      <c r="E52" s="68" t="s">
        <v>752</v>
      </c>
      <c r="F52" s="593">
        <v>45</v>
      </c>
      <c r="G52" s="558">
        <v>0</v>
      </c>
      <c r="H52" s="559">
        <v>0</v>
      </c>
      <c r="I52" s="159">
        <f t="shared" si="6"/>
        <v>45</v>
      </c>
      <c r="J52" s="112"/>
      <c r="K52" s="380"/>
      <c r="L52" s="114">
        <v>0.08</v>
      </c>
      <c r="M52" s="381">
        <f t="shared" si="7"/>
        <v>0</v>
      </c>
      <c r="N52" s="381">
        <f t="shared" si="0"/>
        <v>0</v>
      </c>
      <c r="O52" s="382"/>
      <c r="P52" s="81">
        <f t="shared" si="8"/>
        <v>0</v>
      </c>
      <c r="Q52" s="118">
        <f t="shared" si="1"/>
        <v>0</v>
      </c>
      <c r="R52" s="118">
        <f t="shared" si="2"/>
        <v>0</v>
      </c>
      <c r="S52" s="118">
        <f t="shared" si="3"/>
        <v>0</v>
      </c>
      <c r="T52" s="81">
        <f t="shared" si="4"/>
        <v>0</v>
      </c>
      <c r="U52" s="81">
        <f t="shared" si="5"/>
        <v>0</v>
      </c>
    </row>
    <row r="53" spans="1:21" ht="22.5">
      <c r="A53" s="379" t="s">
        <v>753</v>
      </c>
      <c r="B53" s="143" t="s">
        <v>754</v>
      </c>
      <c r="C53" s="109"/>
      <c r="D53" s="109"/>
      <c r="E53" s="68" t="s">
        <v>643</v>
      </c>
      <c r="F53" s="593">
        <v>8</v>
      </c>
      <c r="G53" s="558">
        <v>5</v>
      </c>
      <c r="H53" s="559">
        <v>0</v>
      </c>
      <c r="I53" s="159">
        <f t="shared" si="6"/>
        <v>13</v>
      </c>
      <c r="J53" s="112"/>
      <c r="K53" s="383"/>
      <c r="L53" s="124">
        <v>0.08</v>
      </c>
      <c r="M53" s="381">
        <f t="shared" si="7"/>
        <v>0</v>
      </c>
      <c r="N53" s="381">
        <f t="shared" si="0"/>
        <v>0</v>
      </c>
      <c r="O53" s="180"/>
      <c r="P53" s="81">
        <f t="shared" si="8"/>
        <v>0</v>
      </c>
      <c r="Q53" s="118">
        <f t="shared" si="1"/>
        <v>0</v>
      </c>
      <c r="R53" s="118">
        <f t="shared" si="2"/>
        <v>0</v>
      </c>
      <c r="S53" s="118">
        <f t="shared" si="3"/>
        <v>0</v>
      </c>
      <c r="T53" s="81">
        <f t="shared" si="4"/>
        <v>0</v>
      </c>
      <c r="U53" s="81">
        <f t="shared" si="5"/>
        <v>0</v>
      </c>
    </row>
    <row r="54" spans="1:21" ht="22.5">
      <c r="A54" s="379" t="s">
        <v>755</v>
      </c>
      <c r="B54" s="143" t="s">
        <v>756</v>
      </c>
      <c r="C54" s="109"/>
      <c r="D54" s="109"/>
      <c r="E54" s="68" t="s">
        <v>757</v>
      </c>
      <c r="F54" s="593">
        <v>3</v>
      </c>
      <c r="G54" s="558">
        <v>7</v>
      </c>
      <c r="H54" s="559">
        <v>3</v>
      </c>
      <c r="I54" s="159">
        <f t="shared" si="6"/>
        <v>13</v>
      </c>
      <c r="J54" s="112"/>
      <c r="K54" s="383"/>
      <c r="L54" s="124">
        <v>0.08</v>
      </c>
      <c r="M54" s="381">
        <f t="shared" si="7"/>
        <v>0</v>
      </c>
      <c r="N54" s="381">
        <f t="shared" si="0"/>
        <v>0</v>
      </c>
      <c r="O54" s="180"/>
      <c r="P54" s="81">
        <f t="shared" si="8"/>
        <v>0</v>
      </c>
      <c r="Q54" s="118">
        <f t="shared" si="1"/>
        <v>0</v>
      </c>
      <c r="R54" s="118">
        <f t="shared" si="2"/>
        <v>0</v>
      </c>
      <c r="S54" s="118">
        <f t="shared" si="3"/>
        <v>0</v>
      </c>
      <c r="T54" s="81">
        <f t="shared" si="4"/>
        <v>0</v>
      </c>
      <c r="U54" s="81">
        <f t="shared" si="5"/>
        <v>0</v>
      </c>
    </row>
    <row r="55" spans="1:21" ht="22.5">
      <c r="A55" s="379" t="s">
        <v>758</v>
      </c>
      <c r="B55" s="143" t="s">
        <v>759</v>
      </c>
      <c r="C55" s="109"/>
      <c r="D55" s="109"/>
      <c r="E55" s="68" t="s">
        <v>760</v>
      </c>
      <c r="F55" s="593">
        <v>3</v>
      </c>
      <c r="G55" s="558">
        <v>3</v>
      </c>
      <c r="H55" s="559">
        <v>15</v>
      </c>
      <c r="I55" s="159">
        <f t="shared" si="6"/>
        <v>21</v>
      </c>
      <c r="J55" s="189"/>
      <c r="K55" s="387"/>
      <c r="L55" s="191">
        <v>0.08</v>
      </c>
      <c r="M55" s="381">
        <f t="shared" si="7"/>
        <v>0</v>
      </c>
      <c r="N55" s="381">
        <f t="shared" si="0"/>
        <v>0</v>
      </c>
      <c r="O55" s="180"/>
      <c r="P55" s="81">
        <f t="shared" si="8"/>
        <v>0</v>
      </c>
      <c r="Q55" s="118">
        <f t="shared" si="1"/>
        <v>0</v>
      </c>
      <c r="R55" s="118">
        <f t="shared" si="2"/>
        <v>0</v>
      </c>
      <c r="S55" s="118">
        <f t="shared" si="3"/>
        <v>0</v>
      </c>
      <c r="T55" s="81">
        <f t="shared" si="4"/>
        <v>0</v>
      </c>
      <c r="U55" s="81">
        <f t="shared" si="5"/>
        <v>0</v>
      </c>
    </row>
    <row r="56" spans="1:21" ht="22.5">
      <c r="A56" s="379" t="s">
        <v>761</v>
      </c>
      <c r="B56" s="143" t="s">
        <v>762</v>
      </c>
      <c r="C56" s="109"/>
      <c r="D56" s="109"/>
      <c r="E56" s="68" t="s">
        <v>763</v>
      </c>
      <c r="F56" s="593">
        <v>2</v>
      </c>
      <c r="G56" s="558">
        <v>0</v>
      </c>
      <c r="H56" s="559">
        <v>6</v>
      </c>
      <c r="I56" s="159">
        <f t="shared" si="6"/>
        <v>8</v>
      </c>
      <c r="J56" s="189"/>
      <c r="K56" s="386"/>
      <c r="L56" s="191">
        <v>0.08</v>
      </c>
      <c r="M56" s="381">
        <f t="shared" si="7"/>
        <v>0</v>
      </c>
      <c r="N56" s="381">
        <f t="shared" si="0"/>
        <v>0</v>
      </c>
      <c r="O56" s="180"/>
      <c r="P56" s="81">
        <f t="shared" si="8"/>
        <v>0</v>
      </c>
      <c r="Q56" s="118">
        <f t="shared" si="1"/>
        <v>0</v>
      </c>
      <c r="R56" s="118">
        <f t="shared" si="2"/>
        <v>0</v>
      </c>
      <c r="S56" s="118">
        <f t="shared" si="3"/>
        <v>0</v>
      </c>
      <c r="T56" s="81">
        <f t="shared" si="4"/>
        <v>0</v>
      </c>
      <c r="U56" s="81">
        <f t="shared" si="5"/>
        <v>0</v>
      </c>
    </row>
    <row r="57" spans="1:21" ht="22.5">
      <c r="A57" s="379" t="s">
        <v>764</v>
      </c>
      <c r="B57" s="143" t="s">
        <v>765</v>
      </c>
      <c r="C57" s="109"/>
      <c r="D57" s="109"/>
      <c r="E57" s="68" t="s">
        <v>766</v>
      </c>
      <c r="F57" s="593">
        <v>3</v>
      </c>
      <c r="G57" s="558">
        <v>2</v>
      </c>
      <c r="H57" s="559">
        <v>10</v>
      </c>
      <c r="I57" s="159">
        <f t="shared" si="6"/>
        <v>15</v>
      </c>
      <c r="J57" s="112"/>
      <c r="K57" s="383"/>
      <c r="L57" s="124">
        <v>0.08</v>
      </c>
      <c r="M57" s="381">
        <f t="shared" si="7"/>
        <v>0</v>
      </c>
      <c r="N57" s="381">
        <f t="shared" si="0"/>
        <v>0</v>
      </c>
      <c r="O57" s="180"/>
      <c r="P57" s="81">
        <f t="shared" si="8"/>
        <v>0</v>
      </c>
      <c r="Q57" s="118">
        <f t="shared" si="1"/>
        <v>0</v>
      </c>
      <c r="R57" s="118">
        <f t="shared" si="2"/>
        <v>0</v>
      </c>
      <c r="S57" s="118">
        <f t="shared" si="3"/>
        <v>0</v>
      </c>
      <c r="T57" s="81">
        <f t="shared" si="4"/>
        <v>0</v>
      </c>
      <c r="U57" s="81">
        <f t="shared" si="5"/>
        <v>0</v>
      </c>
    </row>
    <row r="58" spans="1:21" ht="22.5">
      <c r="A58" s="379" t="s">
        <v>767</v>
      </c>
      <c r="B58" s="143" t="s">
        <v>768</v>
      </c>
      <c r="C58" s="109"/>
      <c r="D58" s="109"/>
      <c r="E58" s="68" t="s">
        <v>766</v>
      </c>
      <c r="F58" s="593">
        <v>3</v>
      </c>
      <c r="G58" s="558">
        <v>2</v>
      </c>
      <c r="H58" s="559">
        <v>50</v>
      </c>
      <c r="I58" s="159">
        <f t="shared" si="6"/>
        <v>55</v>
      </c>
      <c r="J58" s="112"/>
      <c r="K58" s="383"/>
      <c r="L58" s="124">
        <v>0.08</v>
      </c>
      <c r="M58" s="381">
        <f t="shared" si="7"/>
        <v>0</v>
      </c>
      <c r="N58" s="381">
        <f t="shared" si="0"/>
        <v>0</v>
      </c>
      <c r="O58" s="180"/>
      <c r="P58" s="81">
        <f t="shared" si="8"/>
        <v>0</v>
      </c>
      <c r="Q58" s="118">
        <f t="shared" si="1"/>
        <v>0</v>
      </c>
      <c r="R58" s="118">
        <f t="shared" si="2"/>
        <v>0</v>
      </c>
      <c r="S58" s="118">
        <f t="shared" si="3"/>
        <v>0</v>
      </c>
      <c r="T58" s="81">
        <f t="shared" si="4"/>
        <v>0</v>
      </c>
      <c r="U58" s="81">
        <f t="shared" si="5"/>
        <v>0</v>
      </c>
    </row>
    <row r="59" spans="1:21" ht="45">
      <c r="A59" s="379" t="s">
        <v>769</v>
      </c>
      <c r="B59" s="143" t="s">
        <v>770</v>
      </c>
      <c r="C59" s="20"/>
      <c r="D59" s="20"/>
      <c r="E59" s="68" t="s">
        <v>771</v>
      </c>
      <c r="F59" s="593">
        <v>5</v>
      </c>
      <c r="G59" s="558">
        <v>0</v>
      </c>
      <c r="H59" s="559">
        <v>0</v>
      </c>
      <c r="I59" s="159">
        <f t="shared" si="6"/>
        <v>5</v>
      </c>
      <c r="J59" s="20"/>
      <c r="K59" s="673"/>
      <c r="L59" s="34">
        <v>0.08</v>
      </c>
      <c r="M59" s="381">
        <f t="shared" si="7"/>
        <v>0</v>
      </c>
      <c r="N59" s="381">
        <f t="shared" si="0"/>
        <v>0</v>
      </c>
      <c r="O59" s="22"/>
      <c r="P59" s="81">
        <f t="shared" si="8"/>
        <v>0</v>
      </c>
      <c r="Q59" s="118">
        <f t="shared" si="1"/>
        <v>0</v>
      </c>
      <c r="R59" s="118">
        <f t="shared" si="2"/>
        <v>0</v>
      </c>
      <c r="S59" s="118">
        <f t="shared" si="3"/>
        <v>0</v>
      </c>
      <c r="T59" s="81">
        <f t="shared" si="4"/>
        <v>0</v>
      </c>
      <c r="U59" s="81">
        <f t="shared" si="5"/>
        <v>0</v>
      </c>
    </row>
    <row r="60" spans="1:21" ht="45">
      <c r="A60" s="379" t="s">
        <v>772</v>
      </c>
      <c r="B60" s="143" t="s">
        <v>770</v>
      </c>
      <c r="C60" s="20"/>
      <c r="D60" s="20"/>
      <c r="E60" s="68" t="s">
        <v>773</v>
      </c>
      <c r="F60" s="593">
        <v>5</v>
      </c>
      <c r="G60" s="558">
        <v>0</v>
      </c>
      <c r="H60" s="559">
        <v>0</v>
      </c>
      <c r="I60" s="159">
        <f t="shared" si="6"/>
        <v>5</v>
      </c>
      <c r="J60" s="20"/>
      <c r="K60" s="673"/>
      <c r="L60" s="34">
        <v>0.08</v>
      </c>
      <c r="M60" s="381">
        <f t="shared" si="7"/>
        <v>0</v>
      </c>
      <c r="N60" s="381">
        <f t="shared" si="0"/>
        <v>0</v>
      </c>
      <c r="O60" s="22"/>
      <c r="P60" s="81">
        <f t="shared" si="8"/>
        <v>0</v>
      </c>
      <c r="Q60" s="118">
        <f t="shared" si="1"/>
        <v>0</v>
      </c>
      <c r="R60" s="118">
        <f t="shared" si="2"/>
        <v>0</v>
      </c>
      <c r="S60" s="118">
        <f t="shared" si="3"/>
        <v>0</v>
      </c>
      <c r="T60" s="81">
        <f t="shared" si="4"/>
        <v>0</v>
      </c>
      <c r="U60" s="81">
        <f t="shared" si="5"/>
        <v>0</v>
      </c>
    </row>
    <row r="61" spans="1:21">
      <c r="A61" s="379" t="s">
        <v>774</v>
      </c>
      <c r="B61" s="157" t="s">
        <v>775</v>
      </c>
      <c r="C61" s="19"/>
      <c r="D61" s="36"/>
      <c r="E61" s="68" t="s">
        <v>776</v>
      </c>
      <c r="F61" s="593">
        <v>0</v>
      </c>
      <c r="G61" s="558">
        <v>2</v>
      </c>
      <c r="H61" s="559">
        <v>0</v>
      </c>
      <c r="I61" s="159">
        <f t="shared" si="6"/>
        <v>2</v>
      </c>
      <c r="J61" s="384"/>
      <c r="K61" s="672"/>
      <c r="L61" s="34">
        <v>0.08</v>
      </c>
      <c r="M61" s="381">
        <f t="shared" si="7"/>
        <v>0</v>
      </c>
      <c r="N61" s="381">
        <f t="shared" si="0"/>
        <v>0</v>
      </c>
      <c r="O61" s="3"/>
      <c r="P61" s="81">
        <f t="shared" si="8"/>
        <v>0</v>
      </c>
      <c r="Q61" s="118">
        <f t="shared" si="1"/>
        <v>0</v>
      </c>
      <c r="R61" s="118">
        <f t="shared" si="2"/>
        <v>0</v>
      </c>
      <c r="S61" s="118">
        <f t="shared" si="3"/>
        <v>0</v>
      </c>
      <c r="T61" s="81">
        <f t="shared" si="4"/>
        <v>0</v>
      </c>
      <c r="U61" s="81">
        <f t="shared" si="5"/>
        <v>0</v>
      </c>
    </row>
    <row r="62" spans="1:21" ht="33.75">
      <c r="A62" s="379" t="s">
        <v>777</v>
      </c>
      <c r="B62" s="143" t="s">
        <v>778</v>
      </c>
      <c r="C62" s="19"/>
      <c r="D62" s="20"/>
      <c r="E62" s="68" t="s">
        <v>779</v>
      </c>
      <c r="F62" s="593">
        <v>5</v>
      </c>
      <c r="G62" s="558">
        <v>0</v>
      </c>
      <c r="H62" s="559">
        <v>0</v>
      </c>
      <c r="I62" s="159">
        <f t="shared" si="6"/>
        <v>5</v>
      </c>
      <c r="J62" s="20"/>
      <c r="K62" s="673"/>
      <c r="L62" s="34">
        <v>0.08</v>
      </c>
      <c r="M62" s="381">
        <f t="shared" si="7"/>
        <v>0</v>
      </c>
      <c r="N62" s="381">
        <f t="shared" si="0"/>
        <v>0</v>
      </c>
      <c r="O62" s="385"/>
      <c r="P62" s="81">
        <f t="shared" si="8"/>
        <v>0</v>
      </c>
      <c r="Q62" s="118">
        <f t="shared" si="1"/>
        <v>0</v>
      </c>
      <c r="R62" s="118">
        <f t="shared" si="2"/>
        <v>0</v>
      </c>
      <c r="S62" s="118">
        <f t="shared" si="3"/>
        <v>0</v>
      </c>
      <c r="T62" s="81">
        <f t="shared" si="4"/>
        <v>0</v>
      </c>
      <c r="U62" s="81">
        <f t="shared" si="5"/>
        <v>0</v>
      </c>
    </row>
    <row r="63" spans="1:21" ht="33.75">
      <c r="A63" s="379" t="s">
        <v>780</v>
      </c>
      <c r="B63" s="143" t="s">
        <v>778</v>
      </c>
      <c r="C63" s="19"/>
      <c r="D63" s="20"/>
      <c r="E63" s="68" t="s">
        <v>781</v>
      </c>
      <c r="F63" s="593">
        <v>2</v>
      </c>
      <c r="G63" s="558">
        <v>0</v>
      </c>
      <c r="H63" s="559">
        <v>0</v>
      </c>
      <c r="I63" s="159">
        <f t="shared" si="6"/>
        <v>2</v>
      </c>
      <c r="J63" s="20"/>
      <c r="K63" s="673"/>
      <c r="L63" s="34">
        <v>0.08</v>
      </c>
      <c r="M63" s="381">
        <f t="shared" si="7"/>
        <v>0</v>
      </c>
      <c r="N63" s="381">
        <f t="shared" si="0"/>
        <v>0</v>
      </c>
      <c r="O63" s="385"/>
      <c r="P63" s="81">
        <f t="shared" si="8"/>
        <v>0</v>
      </c>
      <c r="Q63" s="118">
        <f t="shared" si="1"/>
        <v>0</v>
      </c>
      <c r="R63" s="118">
        <f t="shared" si="2"/>
        <v>0</v>
      </c>
      <c r="S63" s="118">
        <f t="shared" si="3"/>
        <v>0</v>
      </c>
      <c r="T63" s="81">
        <f t="shared" si="4"/>
        <v>0</v>
      </c>
      <c r="U63" s="81">
        <f t="shared" si="5"/>
        <v>0</v>
      </c>
    </row>
    <row r="64" spans="1:21" ht="33.75">
      <c r="A64" s="379" t="s">
        <v>782</v>
      </c>
      <c r="B64" s="143" t="s">
        <v>778</v>
      </c>
      <c r="C64" s="19"/>
      <c r="D64" s="20"/>
      <c r="E64" s="68" t="s">
        <v>783</v>
      </c>
      <c r="F64" s="593">
        <v>2</v>
      </c>
      <c r="G64" s="558">
        <v>0</v>
      </c>
      <c r="H64" s="559">
        <v>0</v>
      </c>
      <c r="I64" s="159">
        <f t="shared" si="6"/>
        <v>2</v>
      </c>
      <c r="J64" s="20"/>
      <c r="K64" s="673"/>
      <c r="L64" s="34">
        <v>0.08</v>
      </c>
      <c r="M64" s="381">
        <f t="shared" si="7"/>
        <v>0</v>
      </c>
      <c r="N64" s="381">
        <f t="shared" si="0"/>
        <v>0</v>
      </c>
      <c r="O64" s="385"/>
      <c r="P64" s="81">
        <f t="shared" si="8"/>
        <v>0</v>
      </c>
      <c r="Q64" s="118">
        <f t="shared" si="1"/>
        <v>0</v>
      </c>
      <c r="R64" s="118">
        <f t="shared" si="2"/>
        <v>0</v>
      </c>
      <c r="S64" s="118">
        <f t="shared" si="3"/>
        <v>0</v>
      </c>
      <c r="T64" s="81">
        <f t="shared" si="4"/>
        <v>0</v>
      </c>
      <c r="U64" s="81">
        <f t="shared" si="5"/>
        <v>0</v>
      </c>
    </row>
    <row r="65" spans="1:21" ht="22.5">
      <c r="A65" s="379" t="s">
        <v>784</v>
      </c>
      <c r="B65" s="143" t="s">
        <v>785</v>
      </c>
      <c r="C65" s="109"/>
      <c r="D65" s="109"/>
      <c r="E65" s="68" t="s">
        <v>643</v>
      </c>
      <c r="F65" s="593">
        <v>20</v>
      </c>
      <c r="G65" s="558">
        <v>55</v>
      </c>
      <c r="H65" s="559">
        <v>20</v>
      </c>
      <c r="I65" s="159">
        <f t="shared" si="6"/>
        <v>95</v>
      </c>
      <c r="J65" s="112"/>
      <c r="K65" s="383"/>
      <c r="L65" s="124">
        <v>0.08</v>
      </c>
      <c r="M65" s="381">
        <f t="shared" si="7"/>
        <v>0</v>
      </c>
      <c r="N65" s="381">
        <f t="shared" si="0"/>
        <v>0</v>
      </c>
      <c r="O65" s="180"/>
      <c r="P65" s="81">
        <f t="shared" si="8"/>
        <v>0</v>
      </c>
      <c r="Q65" s="118">
        <f t="shared" si="1"/>
        <v>0</v>
      </c>
      <c r="R65" s="118">
        <f t="shared" si="2"/>
        <v>0</v>
      </c>
      <c r="S65" s="118">
        <f t="shared" si="3"/>
        <v>0</v>
      </c>
      <c r="T65" s="81">
        <f t="shared" si="4"/>
        <v>0</v>
      </c>
      <c r="U65" s="81">
        <f t="shared" si="5"/>
        <v>0</v>
      </c>
    </row>
    <row r="66" spans="1:21" ht="22.5">
      <c r="A66" s="379" t="s">
        <v>786</v>
      </c>
      <c r="B66" s="143" t="s">
        <v>787</v>
      </c>
      <c r="C66" s="68"/>
      <c r="D66" s="159"/>
      <c r="E66" s="68" t="s">
        <v>788</v>
      </c>
      <c r="F66" s="593">
        <v>12</v>
      </c>
      <c r="G66" s="558">
        <v>0</v>
      </c>
      <c r="H66" s="559">
        <v>10</v>
      </c>
      <c r="I66" s="159">
        <f t="shared" si="6"/>
        <v>22</v>
      </c>
      <c r="J66" s="112"/>
      <c r="K66" s="380"/>
      <c r="L66" s="114">
        <v>0.08</v>
      </c>
      <c r="M66" s="381">
        <f t="shared" si="7"/>
        <v>0</v>
      </c>
      <c r="N66" s="381">
        <f t="shared" si="0"/>
        <v>0</v>
      </c>
      <c r="O66" s="382"/>
      <c r="P66" s="81">
        <f t="shared" si="8"/>
        <v>0</v>
      </c>
      <c r="Q66" s="118">
        <f t="shared" si="1"/>
        <v>0</v>
      </c>
      <c r="R66" s="118">
        <f t="shared" si="2"/>
        <v>0</v>
      </c>
      <c r="S66" s="118">
        <f t="shared" si="3"/>
        <v>0</v>
      </c>
      <c r="T66" s="81">
        <f t="shared" si="4"/>
        <v>0</v>
      </c>
      <c r="U66" s="81">
        <f t="shared" si="5"/>
        <v>0</v>
      </c>
    </row>
    <row r="67" spans="1:21" ht="22.5">
      <c r="A67" s="379" t="s">
        <v>789</v>
      </c>
      <c r="B67" s="143" t="s">
        <v>790</v>
      </c>
      <c r="C67" s="68"/>
      <c r="D67" s="159"/>
      <c r="E67" s="68" t="s">
        <v>791</v>
      </c>
      <c r="F67" s="593">
        <v>2</v>
      </c>
      <c r="G67" s="558">
        <v>0</v>
      </c>
      <c r="H67" s="559">
        <v>0</v>
      </c>
      <c r="I67" s="159">
        <f t="shared" si="6"/>
        <v>2</v>
      </c>
      <c r="J67" s="112"/>
      <c r="K67" s="380"/>
      <c r="L67" s="114">
        <v>0.08</v>
      </c>
      <c r="M67" s="381">
        <f t="shared" si="7"/>
        <v>0</v>
      </c>
      <c r="N67" s="381">
        <f t="shared" si="0"/>
        <v>0</v>
      </c>
      <c r="O67" s="382"/>
      <c r="P67" s="81">
        <f t="shared" si="8"/>
        <v>0</v>
      </c>
      <c r="Q67" s="118">
        <f t="shared" si="1"/>
        <v>0</v>
      </c>
      <c r="R67" s="118">
        <f t="shared" si="2"/>
        <v>0</v>
      </c>
      <c r="S67" s="118">
        <f t="shared" si="3"/>
        <v>0</v>
      </c>
      <c r="T67" s="81">
        <f t="shared" si="4"/>
        <v>0</v>
      </c>
      <c r="U67" s="81">
        <f t="shared" si="5"/>
        <v>0</v>
      </c>
    </row>
    <row r="68" spans="1:21" ht="22.5">
      <c r="A68" s="379" t="s">
        <v>792</v>
      </c>
      <c r="B68" s="143" t="s">
        <v>793</v>
      </c>
      <c r="C68" s="68"/>
      <c r="D68" s="159"/>
      <c r="E68" s="68" t="s">
        <v>794</v>
      </c>
      <c r="F68" s="593">
        <v>2</v>
      </c>
      <c r="G68" s="558">
        <v>0</v>
      </c>
      <c r="H68" s="559">
        <v>0</v>
      </c>
      <c r="I68" s="159">
        <f t="shared" si="6"/>
        <v>2</v>
      </c>
      <c r="J68" s="112"/>
      <c r="K68" s="380"/>
      <c r="L68" s="114">
        <v>0.08</v>
      </c>
      <c r="M68" s="381">
        <f t="shared" si="7"/>
        <v>0</v>
      </c>
      <c r="N68" s="381">
        <f t="shared" si="0"/>
        <v>0</v>
      </c>
      <c r="O68" s="382"/>
      <c r="P68" s="81">
        <f t="shared" si="8"/>
        <v>0</v>
      </c>
      <c r="Q68" s="118">
        <f t="shared" si="1"/>
        <v>0</v>
      </c>
      <c r="R68" s="118">
        <f t="shared" si="2"/>
        <v>0</v>
      </c>
      <c r="S68" s="118">
        <f t="shared" si="3"/>
        <v>0</v>
      </c>
      <c r="T68" s="81">
        <f t="shared" si="4"/>
        <v>0</v>
      </c>
      <c r="U68" s="81">
        <f t="shared" si="5"/>
        <v>0</v>
      </c>
    </row>
    <row r="69" spans="1:21" ht="45.75">
      <c r="A69" s="379" t="s">
        <v>795</v>
      </c>
      <c r="B69" s="73" t="s">
        <v>796</v>
      </c>
      <c r="C69" s="19"/>
      <c r="D69" s="20"/>
      <c r="E69" s="68" t="s">
        <v>726</v>
      </c>
      <c r="F69" s="593">
        <v>0</v>
      </c>
      <c r="G69" s="558">
        <v>2</v>
      </c>
      <c r="H69" s="559">
        <v>0</v>
      </c>
      <c r="I69" s="159">
        <f t="shared" si="6"/>
        <v>2</v>
      </c>
      <c r="J69" s="384"/>
      <c r="K69" s="672"/>
      <c r="L69" s="34">
        <v>0.08</v>
      </c>
      <c r="M69" s="381">
        <f t="shared" si="7"/>
        <v>0</v>
      </c>
      <c r="N69" s="381">
        <f t="shared" si="0"/>
        <v>0</v>
      </c>
      <c r="O69" s="385"/>
      <c r="P69" s="81">
        <f t="shared" si="8"/>
        <v>0</v>
      </c>
      <c r="Q69" s="118">
        <f t="shared" si="1"/>
        <v>0</v>
      </c>
      <c r="R69" s="118">
        <f t="shared" si="2"/>
        <v>0</v>
      </c>
      <c r="S69" s="118">
        <f t="shared" si="3"/>
        <v>0</v>
      </c>
      <c r="T69" s="81">
        <f t="shared" si="4"/>
        <v>0</v>
      </c>
      <c r="U69" s="81">
        <f t="shared" si="5"/>
        <v>0</v>
      </c>
    </row>
    <row r="70" spans="1:21" ht="22.5">
      <c r="A70" s="379" t="s">
        <v>797</v>
      </c>
      <c r="B70" s="143" t="s">
        <v>798</v>
      </c>
      <c r="C70" s="109"/>
      <c r="D70" s="109"/>
      <c r="E70" s="68" t="s">
        <v>643</v>
      </c>
      <c r="F70" s="593">
        <v>65</v>
      </c>
      <c r="G70" s="558">
        <v>100</v>
      </c>
      <c r="H70" s="559">
        <v>5</v>
      </c>
      <c r="I70" s="159">
        <f t="shared" si="6"/>
        <v>170</v>
      </c>
      <c r="J70" s="112"/>
      <c r="K70" s="383"/>
      <c r="L70" s="124">
        <v>0.08</v>
      </c>
      <c r="M70" s="381">
        <f t="shared" si="7"/>
        <v>0</v>
      </c>
      <c r="N70" s="381">
        <f t="shared" si="0"/>
        <v>0</v>
      </c>
      <c r="O70" s="180"/>
      <c r="P70" s="81">
        <f t="shared" si="8"/>
        <v>0</v>
      </c>
      <c r="Q70" s="118">
        <f t="shared" si="1"/>
        <v>0</v>
      </c>
      <c r="R70" s="118">
        <f t="shared" si="2"/>
        <v>0</v>
      </c>
      <c r="S70" s="118">
        <f t="shared" si="3"/>
        <v>0</v>
      </c>
      <c r="T70" s="81">
        <f t="shared" si="4"/>
        <v>0</v>
      </c>
      <c r="U70" s="81">
        <f t="shared" si="5"/>
        <v>0</v>
      </c>
    </row>
    <row r="71" spans="1:21" ht="33.75">
      <c r="A71" s="379" t="s">
        <v>799</v>
      </c>
      <c r="B71" s="143" t="s">
        <v>800</v>
      </c>
      <c r="C71" s="109"/>
      <c r="D71" s="109"/>
      <c r="E71" s="68" t="s">
        <v>643</v>
      </c>
      <c r="F71" s="593">
        <v>10</v>
      </c>
      <c r="G71" s="558">
        <v>5</v>
      </c>
      <c r="H71" s="559">
        <v>1</v>
      </c>
      <c r="I71" s="159">
        <f t="shared" si="6"/>
        <v>16</v>
      </c>
      <c r="J71" s="112"/>
      <c r="K71" s="383"/>
      <c r="L71" s="114">
        <v>0.08</v>
      </c>
      <c r="M71" s="381">
        <f t="shared" si="7"/>
        <v>0</v>
      </c>
      <c r="N71" s="381">
        <f t="shared" ref="N71:N134" si="9">ROUND((M71+M71*L71),2)</f>
        <v>0</v>
      </c>
      <c r="O71" s="180"/>
      <c r="P71" s="81">
        <f t="shared" si="8"/>
        <v>0</v>
      </c>
      <c r="Q71" s="118">
        <f t="shared" ref="Q71:Q134" si="10">ROUND((P71+P71*L71),2)</f>
        <v>0</v>
      </c>
      <c r="R71" s="118">
        <f t="shared" ref="R71:R134" si="11">ROUND((G71*K71),2)</f>
        <v>0</v>
      </c>
      <c r="S71" s="118">
        <f t="shared" ref="S71:S134" si="12">ROUND((R71+R71*L71),2)</f>
        <v>0</v>
      </c>
      <c r="T71" s="81">
        <f t="shared" ref="T71:T134" si="13">ROUND((H71*K71),2)</f>
        <v>0</v>
      </c>
      <c r="U71" s="81">
        <f t="shared" ref="U71:U134" si="14">ROUND((T71+T71*L71),2)</f>
        <v>0</v>
      </c>
    </row>
    <row r="72" spans="1:21" ht="22.5">
      <c r="A72" s="379" t="s">
        <v>801</v>
      </c>
      <c r="B72" s="157" t="s">
        <v>802</v>
      </c>
      <c r="C72" s="68"/>
      <c r="D72" s="159"/>
      <c r="E72" s="68" t="s">
        <v>675</v>
      </c>
      <c r="F72" s="593">
        <v>2</v>
      </c>
      <c r="G72" s="558">
        <v>8</v>
      </c>
      <c r="H72" s="559">
        <v>5</v>
      </c>
      <c r="I72" s="159">
        <f t="shared" ref="I72:I135" si="15">SUM(F72:H72)</f>
        <v>15</v>
      </c>
      <c r="J72" s="112"/>
      <c r="K72" s="380"/>
      <c r="L72" s="114">
        <v>0.08</v>
      </c>
      <c r="M72" s="381">
        <f t="shared" ref="M72:M135" si="16">ROUND((I72*K72),2)</f>
        <v>0</v>
      </c>
      <c r="N72" s="381">
        <f t="shared" si="9"/>
        <v>0</v>
      </c>
      <c r="O72" s="388"/>
      <c r="P72" s="81">
        <f t="shared" ref="P72:P135" si="17">ROUND((F72*K72),2)</f>
        <v>0</v>
      </c>
      <c r="Q72" s="118">
        <f t="shared" si="10"/>
        <v>0</v>
      </c>
      <c r="R72" s="118">
        <f t="shared" si="11"/>
        <v>0</v>
      </c>
      <c r="S72" s="118">
        <f t="shared" si="12"/>
        <v>0</v>
      </c>
      <c r="T72" s="81">
        <f t="shared" si="13"/>
        <v>0</v>
      </c>
      <c r="U72" s="81">
        <f t="shared" si="14"/>
        <v>0</v>
      </c>
    </row>
    <row r="73" spans="1:21" ht="22.5">
      <c r="A73" s="379" t="s">
        <v>803</v>
      </c>
      <c r="B73" s="157" t="s">
        <v>804</v>
      </c>
      <c r="C73" s="68"/>
      <c r="D73" s="159"/>
      <c r="E73" s="68" t="s">
        <v>805</v>
      </c>
      <c r="F73" s="593">
        <v>0</v>
      </c>
      <c r="G73" s="558">
        <v>15</v>
      </c>
      <c r="H73" s="559">
        <v>0</v>
      </c>
      <c r="I73" s="159">
        <f t="shared" si="15"/>
        <v>15</v>
      </c>
      <c r="J73" s="112"/>
      <c r="K73" s="380"/>
      <c r="L73" s="114">
        <v>0.08</v>
      </c>
      <c r="M73" s="381">
        <f t="shared" si="16"/>
        <v>0</v>
      </c>
      <c r="N73" s="381">
        <f t="shared" si="9"/>
        <v>0</v>
      </c>
      <c r="O73" s="388"/>
      <c r="P73" s="81">
        <f t="shared" si="17"/>
        <v>0</v>
      </c>
      <c r="Q73" s="118">
        <f t="shared" si="10"/>
        <v>0</v>
      </c>
      <c r="R73" s="118">
        <f t="shared" si="11"/>
        <v>0</v>
      </c>
      <c r="S73" s="118">
        <f t="shared" si="12"/>
        <v>0</v>
      </c>
      <c r="T73" s="81">
        <f t="shared" si="13"/>
        <v>0</v>
      </c>
      <c r="U73" s="81">
        <f t="shared" si="14"/>
        <v>0</v>
      </c>
    </row>
    <row r="74" spans="1:21" ht="22.5">
      <c r="A74" s="379" t="s">
        <v>806</v>
      </c>
      <c r="B74" s="143" t="s">
        <v>807</v>
      </c>
      <c r="C74" s="68"/>
      <c r="D74" s="159"/>
      <c r="E74" s="68" t="s">
        <v>808</v>
      </c>
      <c r="F74" s="593">
        <v>5</v>
      </c>
      <c r="G74" s="558">
        <v>0</v>
      </c>
      <c r="H74" s="559">
        <v>0</v>
      </c>
      <c r="I74" s="159">
        <f t="shared" si="15"/>
        <v>5</v>
      </c>
      <c r="J74" s="112"/>
      <c r="K74" s="380"/>
      <c r="L74" s="114">
        <v>0.08</v>
      </c>
      <c r="M74" s="381">
        <f t="shared" si="16"/>
        <v>0</v>
      </c>
      <c r="N74" s="381">
        <f t="shared" si="9"/>
        <v>0</v>
      </c>
      <c r="O74" s="382"/>
      <c r="P74" s="81">
        <f t="shared" si="17"/>
        <v>0</v>
      </c>
      <c r="Q74" s="118">
        <f t="shared" si="10"/>
        <v>0</v>
      </c>
      <c r="R74" s="118">
        <f t="shared" si="11"/>
        <v>0</v>
      </c>
      <c r="S74" s="118">
        <f t="shared" si="12"/>
        <v>0</v>
      </c>
      <c r="T74" s="81">
        <f t="shared" si="13"/>
        <v>0</v>
      </c>
      <c r="U74" s="81">
        <f t="shared" si="14"/>
        <v>0</v>
      </c>
    </row>
    <row r="75" spans="1:21" ht="22.5">
      <c r="A75" s="379" t="s">
        <v>809</v>
      </c>
      <c r="B75" s="143" t="s">
        <v>810</v>
      </c>
      <c r="C75" s="109"/>
      <c r="D75" s="109"/>
      <c r="E75" s="68" t="s">
        <v>643</v>
      </c>
      <c r="F75" s="593">
        <v>45</v>
      </c>
      <c r="G75" s="558">
        <v>20</v>
      </c>
      <c r="H75" s="559">
        <v>240</v>
      </c>
      <c r="I75" s="159">
        <f t="shared" si="15"/>
        <v>305</v>
      </c>
      <c r="J75" s="112"/>
      <c r="K75" s="383"/>
      <c r="L75" s="124">
        <v>0.08</v>
      </c>
      <c r="M75" s="381">
        <f t="shared" si="16"/>
        <v>0</v>
      </c>
      <c r="N75" s="381">
        <f t="shared" si="9"/>
        <v>0</v>
      </c>
      <c r="O75" s="180"/>
      <c r="P75" s="81">
        <f t="shared" si="17"/>
        <v>0</v>
      </c>
      <c r="Q75" s="118">
        <f t="shared" si="10"/>
        <v>0</v>
      </c>
      <c r="R75" s="118">
        <f t="shared" si="11"/>
        <v>0</v>
      </c>
      <c r="S75" s="118">
        <f t="shared" si="12"/>
        <v>0</v>
      </c>
      <c r="T75" s="81">
        <f t="shared" si="13"/>
        <v>0</v>
      </c>
      <c r="U75" s="81">
        <f t="shared" si="14"/>
        <v>0</v>
      </c>
    </row>
    <row r="76" spans="1:21" ht="22.5">
      <c r="A76" s="379" t="s">
        <v>811</v>
      </c>
      <c r="B76" s="143" t="s">
        <v>812</v>
      </c>
      <c r="C76" s="109"/>
      <c r="D76" s="109"/>
      <c r="E76" s="68" t="s">
        <v>643</v>
      </c>
      <c r="F76" s="593">
        <v>3</v>
      </c>
      <c r="G76" s="558">
        <v>3</v>
      </c>
      <c r="H76" s="559">
        <v>2</v>
      </c>
      <c r="I76" s="159">
        <f t="shared" si="15"/>
        <v>8</v>
      </c>
      <c r="J76" s="112"/>
      <c r="K76" s="383"/>
      <c r="L76" s="124">
        <v>0.08</v>
      </c>
      <c r="M76" s="381">
        <f t="shared" si="16"/>
        <v>0</v>
      </c>
      <c r="N76" s="381">
        <f t="shared" si="9"/>
        <v>0</v>
      </c>
      <c r="O76" s="180"/>
      <c r="P76" s="81">
        <f t="shared" si="17"/>
        <v>0</v>
      </c>
      <c r="Q76" s="118">
        <f t="shared" si="10"/>
        <v>0</v>
      </c>
      <c r="R76" s="118">
        <f t="shared" si="11"/>
        <v>0</v>
      </c>
      <c r="S76" s="118">
        <f t="shared" si="12"/>
        <v>0</v>
      </c>
      <c r="T76" s="81">
        <f t="shared" si="13"/>
        <v>0</v>
      </c>
      <c r="U76" s="81">
        <f t="shared" si="14"/>
        <v>0</v>
      </c>
    </row>
    <row r="77" spans="1:21" ht="33.75">
      <c r="A77" s="379" t="s">
        <v>813</v>
      </c>
      <c r="B77" s="143" t="s">
        <v>814</v>
      </c>
      <c r="C77" s="109"/>
      <c r="D77" s="109"/>
      <c r="E77" s="68" t="s">
        <v>815</v>
      </c>
      <c r="F77" s="593">
        <v>6</v>
      </c>
      <c r="G77" s="558">
        <v>5</v>
      </c>
      <c r="H77" s="559">
        <v>2</v>
      </c>
      <c r="I77" s="159">
        <f t="shared" si="15"/>
        <v>13</v>
      </c>
      <c r="J77" s="112"/>
      <c r="K77" s="383"/>
      <c r="L77" s="124">
        <v>0.08</v>
      </c>
      <c r="M77" s="381">
        <f t="shared" si="16"/>
        <v>0</v>
      </c>
      <c r="N77" s="381">
        <f t="shared" si="9"/>
        <v>0</v>
      </c>
      <c r="O77" s="180"/>
      <c r="P77" s="81">
        <f t="shared" si="17"/>
        <v>0</v>
      </c>
      <c r="Q77" s="118">
        <f t="shared" si="10"/>
        <v>0</v>
      </c>
      <c r="R77" s="118">
        <f t="shared" si="11"/>
        <v>0</v>
      </c>
      <c r="S77" s="118">
        <f t="shared" si="12"/>
        <v>0</v>
      </c>
      <c r="T77" s="81">
        <f t="shared" si="13"/>
        <v>0</v>
      </c>
      <c r="U77" s="81">
        <f t="shared" si="14"/>
        <v>0</v>
      </c>
    </row>
    <row r="78" spans="1:21" ht="22.5">
      <c r="A78" s="379" t="s">
        <v>816</v>
      </c>
      <c r="B78" s="143" t="s">
        <v>817</v>
      </c>
      <c r="C78" s="109"/>
      <c r="D78" s="109"/>
      <c r="E78" s="68" t="s">
        <v>637</v>
      </c>
      <c r="F78" s="593">
        <v>40</v>
      </c>
      <c r="G78" s="558">
        <v>20</v>
      </c>
      <c r="H78" s="559">
        <v>2</v>
      </c>
      <c r="I78" s="159">
        <f t="shared" si="15"/>
        <v>62</v>
      </c>
      <c r="J78" s="112"/>
      <c r="K78" s="383"/>
      <c r="L78" s="124">
        <v>0.08</v>
      </c>
      <c r="M78" s="381">
        <f t="shared" si="16"/>
        <v>0</v>
      </c>
      <c r="N78" s="381">
        <f t="shared" si="9"/>
        <v>0</v>
      </c>
      <c r="O78" s="180"/>
      <c r="P78" s="81">
        <f t="shared" si="17"/>
        <v>0</v>
      </c>
      <c r="Q78" s="118">
        <f t="shared" si="10"/>
        <v>0</v>
      </c>
      <c r="R78" s="118">
        <f t="shared" si="11"/>
        <v>0</v>
      </c>
      <c r="S78" s="118">
        <f t="shared" si="12"/>
        <v>0</v>
      </c>
      <c r="T78" s="81">
        <f t="shared" si="13"/>
        <v>0</v>
      </c>
      <c r="U78" s="81">
        <f t="shared" si="14"/>
        <v>0</v>
      </c>
    </row>
    <row r="79" spans="1:21" ht="33.75">
      <c r="A79" s="379" t="s">
        <v>818</v>
      </c>
      <c r="B79" s="157" t="s">
        <v>819</v>
      </c>
      <c r="C79" s="68"/>
      <c r="D79" s="159"/>
      <c r="E79" s="68" t="s">
        <v>820</v>
      </c>
      <c r="F79" s="593">
        <v>2</v>
      </c>
      <c r="G79" s="558">
        <v>50</v>
      </c>
      <c r="H79" s="553">
        <v>0</v>
      </c>
      <c r="I79" s="159">
        <f t="shared" si="15"/>
        <v>52</v>
      </c>
      <c r="J79" s="112"/>
      <c r="K79" s="380"/>
      <c r="L79" s="114">
        <v>0.08</v>
      </c>
      <c r="M79" s="381">
        <f t="shared" si="16"/>
        <v>0</v>
      </c>
      <c r="N79" s="381">
        <f t="shared" si="9"/>
        <v>0</v>
      </c>
      <c r="O79" s="388"/>
      <c r="P79" s="81">
        <f t="shared" si="17"/>
        <v>0</v>
      </c>
      <c r="Q79" s="118">
        <f t="shared" si="10"/>
        <v>0</v>
      </c>
      <c r="R79" s="118">
        <f t="shared" si="11"/>
        <v>0</v>
      </c>
      <c r="S79" s="118">
        <f t="shared" si="12"/>
        <v>0</v>
      </c>
      <c r="T79" s="81">
        <f t="shared" si="13"/>
        <v>0</v>
      </c>
      <c r="U79" s="81">
        <f t="shared" si="14"/>
        <v>0</v>
      </c>
    </row>
    <row r="80" spans="1:21" ht="22.5">
      <c r="A80" s="379" t="s">
        <v>821</v>
      </c>
      <c r="B80" s="143" t="s">
        <v>822</v>
      </c>
      <c r="C80" s="109"/>
      <c r="D80" s="109"/>
      <c r="E80" s="68" t="s">
        <v>637</v>
      </c>
      <c r="F80" s="593">
        <v>50</v>
      </c>
      <c r="G80" s="558">
        <v>35</v>
      </c>
      <c r="H80" s="553">
        <v>2</v>
      </c>
      <c r="I80" s="159">
        <f t="shared" si="15"/>
        <v>87</v>
      </c>
      <c r="J80" s="112"/>
      <c r="K80" s="383"/>
      <c r="L80" s="124">
        <v>0.08</v>
      </c>
      <c r="M80" s="381">
        <f t="shared" si="16"/>
        <v>0</v>
      </c>
      <c r="N80" s="381">
        <f t="shared" si="9"/>
        <v>0</v>
      </c>
      <c r="O80" s="180"/>
      <c r="P80" s="81">
        <f t="shared" si="17"/>
        <v>0</v>
      </c>
      <c r="Q80" s="118">
        <f t="shared" si="10"/>
        <v>0</v>
      </c>
      <c r="R80" s="118">
        <f t="shared" si="11"/>
        <v>0</v>
      </c>
      <c r="S80" s="118">
        <f t="shared" si="12"/>
        <v>0</v>
      </c>
      <c r="T80" s="81">
        <f t="shared" si="13"/>
        <v>0</v>
      </c>
      <c r="U80" s="81">
        <f t="shared" si="14"/>
        <v>0</v>
      </c>
    </row>
    <row r="81" spans="1:21" ht="22.5">
      <c r="A81" s="379" t="s">
        <v>823</v>
      </c>
      <c r="B81" s="143" t="s">
        <v>824</v>
      </c>
      <c r="C81" s="109"/>
      <c r="D81" s="109"/>
      <c r="E81" s="68" t="s">
        <v>657</v>
      </c>
      <c r="F81" s="593">
        <v>5</v>
      </c>
      <c r="G81" s="558">
        <v>3</v>
      </c>
      <c r="H81" s="553">
        <v>2</v>
      </c>
      <c r="I81" s="159">
        <f t="shared" si="15"/>
        <v>10</v>
      </c>
      <c r="J81" s="112"/>
      <c r="K81" s="383"/>
      <c r="L81" s="124">
        <v>0.08</v>
      </c>
      <c r="M81" s="381">
        <f t="shared" si="16"/>
        <v>0</v>
      </c>
      <c r="N81" s="381">
        <f t="shared" si="9"/>
        <v>0</v>
      </c>
      <c r="O81" s="180"/>
      <c r="P81" s="81">
        <f t="shared" si="17"/>
        <v>0</v>
      </c>
      <c r="Q81" s="118">
        <f t="shared" si="10"/>
        <v>0</v>
      </c>
      <c r="R81" s="118">
        <f t="shared" si="11"/>
        <v>0</v>
      </c>
      <c r="S81" s="118">
        <f t="shared" si="12"/>
        <v>0</v>
      </c>
      <c r="T81" s="81">
        <f t="shared" si="13"/>
        <v>0</v>
      </c>
      <c r="U81" s="81">
        <f t="shared" si="14"/>
        <v>0</v>
      </c>
    </row>
    <row r="82" spans="1:21" ht="22.5">
      <c r="A82" s="379" t="s">
        <v>825</v>
      </c>
      <c r="B82" s="143" t="s">
        <v>826</v>
      </c>
      <c r="C82" s="109"/>
      <c r="D82" s="109"/>
      <c r="E82" s="68" t="s">
        <v>827</v>
      </c>
      <c r="F82" s="593">
        <v>3</v>
      </c>
      <c r="G82" s="558">
        <v>1</v>
      </c>
      <c r="H82" s="553">
        <v>30</v>
      </c>
      <c r="I82" s="159">
        <f t="shared" si="15"/>
        <v>34</v>
      </c>
      <c r="J82" s="112"/>
      <c r="K82" s="383"/>
      <c r="L82" s="124">
        <v>0.08</v>
      </c>
      <c r="M82" s="381">
        <f t="shared" si="16"/>
        <v>0</v>
      </c>
      <c r="N82" s="381">
        <f t="shared" si="9"/>
        <v>0</v>
      </c>
      <c r="O82" s="180"/>
      <c r="P82" s="81">
        <f t="shared" si="17"/>
        <v>0</v>
      </c>
      <c r="Q82" s="118">
        <f t="shared" si="10"/>
        <v>0</v>
      </c>
      <c r="R82" s="118">
        <f t="shared" si="11"/>
        <v>0</v>
      </c>
      <c r="S82" s="118">
        <f t="shared" si="12"/>
        <v>0</v>
      </c>
      <c r="T82" s="81">
        <f t="shared" si="13"/>
        <v>0</v>
      </c>
      <c r="U82" s="81">
        <f t="shared" si="14"/>
        <v>0</v>
      </c>
    </row>
    <row r="83" spans="1:21" ht="33.75">
      <c r="A83" s="379" t="s">
        <v>828</v>
      </c>
      <c r="B83" s="143" t="s">
        <v>829</v>
      </c>
      <c r="C83" s="109"/>
      <c r="D83" s="109"/>
      <c r="E83" s="68" t="s">
        <v>766</v>
      </c>
      <c r="F83" s="593">
        <v>3</v>
      </c>
      <c r="G83" s="558">
        <v>3</v>
      </c>
      <c r="H83" s="553">
        <v>2</v>
      </c>
      <c r="I83" s="159">
        <f t="shared" si="15"/>
        <v>8</v>
      </c>
      <c r="J83" s="112"/>
      <c r="K83" s="383"/>
      <c r="L83" s="124">
        <v>0.08</v>
      </c>
      <c r="M83" s="381">
        <f t="shared" si="16"/>
        <v>0</v>
      </c>
      <c r="N83" s="381">
        <f t="shared" si="9"/>
        <v>0</v>
      </c>
      <c r="O83" s="180"/>
      <c r="P83" s="81">
        <f t="shared" si="17"/>
        <v>0</v>
      </c>
      <c r="Q83" s="118">
        <f t="shared" si="10"/>
        <v>0</v>
      </c>
      <c r="R83" s="118">
        <f t="shared" si="11"/>
        <v>0</v>
      </c>
      <c r="S83" s="118">
        <f t="shared" si="12"/>
        <v>0</v>
      </c>
      <c r="T83" s="81">
        <f t="shared" si="13"/>
        <v>0</v>
      </c>
      <c r="U83" s="81">
        <f t="shared" si="14"/>
        <v>0</v>
      </c>
    </row>
    <row r="84" spans="1:21" ht="33.75">
      <c r="A84" s="379" t="s">
        <v>830</v>
      </c>
      <c r="B84" s="143" t="s">
        <v>831</v>
      </c>
      <c r="C84" s="109"/>
      <c r="D84" s="109"/>
      <c r="E84" s="68" t="s">
        <v>766</v>
      </c>
      <c r="F84" s="593">
        <v>3</v>
      </c>
      <c r="G84" s="558">
        <v>1</v>
      </c>
      <c r="H84" s="553">
        <v>30</v>
      </c>
      <c r="I84" s="159">
        <f t="shared" si="15"/>
        <v>34</v>
      </c>
      <c r="J84" s="112"/>
      <c r="K84" s="383"/>
      <c r="L84" s="124">
        <v>0.08</v>
      </c>
      <c r="M84" s="381">
        <f t="shared" si="16"/>
        <v>0</v>
      </c>
      <c r="N84" s="381">
        <f t="shared" si="9"/>
        <v>0</v>
      </c>
      <c r="O84" s="180"/>
      <c r="P84" s="81">
        <f t="shared" si="17"/>
        <v>0</v>
      </c>
      <c r="Q84" s="118">
        <f t="shared" si="10"/>
        <v>0</v>
      </c>
      <c r="R84" s="118">
        <f t="shared" si="11"/>
        <v>0</v>
      </c>
      <c r="S84" s="118">
        <f t="shared" si="12"/>
        <v>0</v>
      </c>
      <c r="T84" s="81">
        <f t="shared" si="13"/>
        <v>0</v>
      </c>
      <c r="U84" s="81">
        <f t="shared" si="14"/>
        <v>0</v>
      </c>
    </row>
    <row r="85" spans="1:21" ht="45">
      <c r="A85" s="379" t="s">
        <v>832</v>
      </c>
      <c r="B85" s="143" t="s">
        <v>833</v>
      </c>
      <c r="C85" s="109"/>
      <c r="D85" s="109"/>
      <c r="E85" s="68" t="s">
        <v>766</v>
      </c>
      <c r="F85" s="593">
        <v>1</v>
      </c>
      <c r="G85" s="558">
        <v>1</v>
      </c>
      <c r="H85" s="553">
        <v>35</v>
      </c>
      <c r="I85" s="159">
        <f t="shared" si="15"/>
        <v>37</v>
      </c>
      <c r="J85" s="112"/>
      <c r="K85" s="383"/>
      <c r="L85" s="124">
        <v>0.08</v>
      </c>
      <c r="M85" s="381">
        <f t="shared" si="16"/>
        <v>0</v>
      </c>
      <c r="N85" s="381">
        <f t="shared" si="9"/>
        <v>0</v>
      </c>
      <c r="O85" s="180"/>
      <c r="P85" s="81">
        <f t="shared" si="17"/>
        <v>0</v>
      </c>
      <c r="Q85" s="118">
        <f t="shared" si="10"/>
        <v>0</v>
      </c>
      <c r="R85" s="118">
        <f t="shared" si="11"/>
        <v>0</v>
      </c>
      <c r="S85" s="118">
        <f t="shared" si="12"/>
        <v>0</v>
      </c>
      <c r="T85" s="81">
        <f t="shared" si="13"/>
        <v>0</v>
      </c>
      <c r="U85" s="81">
        <f t="shared" si="14"/>
        <v>0</v>
      </c>
    </row>
    <row r="86" spans="1:21" ht="22.5">
      <c r="A86" s="379" t="s">
        <v>834</v>
      </c>
      <c r="B86" s="143" t="s">
        <v>835</v>
      </c>
      <c r="C86" s="19"/>
      <c r="D86" s="20"/>
      <c r="E86" s="68" t="s">
        <v>836</v>
      </c>
      <c r="F86" s="593">
        <v>15</v>
      </c>
      <c r="G86" s="558">
        <v>1</v>
      </c>
      <c r="H86" s="518">
        <v>1</v>
      </c>
      <c r="I86" s="159">
        <f t="shared" si="15"/>
        <v>17</v>
      </c>
      <c r="J86" s="384"/>
      <c r="K86" s="672"/>
      <c r="L86" s="34">
        <v>0.08</v>
      </c>
      <c r="M86" s="381">
        <f t="shared" si="16"/>
        <v>0</v>
      </c>
      <c r="N86" s="381">
        <f t="shared" si="9"/>
        <v>0</v>
      </c>
      <c r="O86" s="385"/>
      <c r="P86" s="81">
        <f t="shared" si="17"/>
        <v>0</v>
      </c>
      <c r="Q86" s="118">
        <f t="shared" si="10"/>
        <v>0</v>
      </c>
      <c r="R86" s="118">
        <f t="shared" si="11"/>
        <v>0</v>
      </c>
      <c r="S86" s="118">
        <f t="shared" si="12"/>
        <v>0</v>
      </c>
      <c r="T86" s="81">
        <f t="shared" si="13"/>
        <v>0</v>
      </c>
      <c r="U86" s="81">
        <f t="shared" si="14"/>
        <v>0</v>
      </c>
    </row>
    <row r="87" spans="1:21" ht="22.5">
      <c r="A87" s="379" t="s">
        <v>837</v>
      </c>
      <c r="B87" s="143" t="s">
        <v>838</v>
      </c>
      <c r="C87" s="19"/>
      <c r="D87" s="20"/>
      <c r="E87" s="68" t="s">
        <v>839</v>
      </c>
      <c r="F87" s="593">
        <v>7</v>
      </c>
      <c r="G87" s="558">
        <v>1</v>
      </c>
      <c r="H87" s="518">
        <v>1</v>
      </c>
      <c r="I87" s="159">
        <f t="shared" si="15"/>
        <v>9</v>
      </c>
      <c r="J87" s="384"/>
      <c r="K87" s="672"/>
      <c r="L87" s="34">
        <v>0.08</v>
      </c>
      <c r="M87" s="381">
        <f t="shared" si="16"/>
        <v>0</v>
      </c>
      <c r="N87" s="381">
        <f t="shared" si="9"/>
        <v>0</v>
      </c>
      <c r="O87" s="385"/>
      <c r="P87" s="81">
        <f t="shared" si="17"/>
        <v>0</v>
      </c>
      <c r="Q87" s="118">
        <f t="shared" si="10"/>
        <v>0</v>
      </c>
      <c r="R87" s="118">
        <f t="shared" si="11"/>
        <v>0</v>
      </c>
      <c r="S87" s="118">
        <f t="shared" si="12"/>
        <v>0</v>
      </c>
      <c r="T87" s="81">
        <f t="shared" si="13"/>
        <v>0</v>
      </c>
      <c r="U87" s="81">
        <f t="shared" si="14"/>
        <v>0</v>
      </c>
    </row>
    <row r="88" spans="1:21" ht="22.5">
      <c r="A88" s="379" t="s">
        <v>840</v>
      </c>
      <c r="B88" s="157" t="s">
        <v>841</v>
      </c>
      <c r="C88" s="142"/>
      <c r="D88" s="389"/>
      <c r="E88" s="68"/>
      <c r="F88" s="593">
        <v>0</v>
      </c>
      <c r="G88" s="558">
        <v>3</v>
      </c>
      <c r="H88" s="518">
        <v>0</v>
      </c>
      <c r="I88" s="159">
        <f t="shared" si="15"/>
        <v>3</v>
      </c>
      <c r="J88" s="384"/>
      <c r="K88" s="672"/>
      <c r="L88" s="34">
        <v>0.08</v>
      </c>
      <c r="M88" s="381">
        <f t="shared" si="16"/>
        <v>0</v>
      </c>
      <c r="N88" s="381">
        <f t="shared" si="9"/>
        <v>0</v>
      </c>
      <c r="O88" s="385"/>
      <c r="P88" s="81">
        <f t="shared" si="17"/>
        <v>0</v>
      </c>
      <c r="Q88" s="118">
        <f t="shared" si="10"/>
        <v>0</v>
      </c>
      <c r="R88" s="118">
        <f t="shared" si="11"/>
        <v>0</v>
      </c>
      <c r="S88" s="118">
        <f t="shared" si="12"/>
        <v>0</v>
      </c>
      <c r="T88" s="81">
        <f t="shared" si="13"/>
        <v>0</v>
      </c>
      <c r="U88" s="81">
        <f t="shared" si="14"/>
        <v>0</v>
      </c>
    </row>
    <row r="89" spans="1:21" ht="33.75">
      <c r="A89" s="379" t="s">
        <v>842</v>
      </c>
      <c r="B89" s="143" t="s">
        <v>843</v>
      </c>
      <c r="C89" s="109"/>
      <c r="D89" s="109"/>
      <c r="E89" s="68" t="s">
        <v>827</v>
      </c>
      <c r="F89" s="593">
        <v>75</v>
      </c>
      <c r="G89" s="558">
        <v>80</v>
      </c>
      <c r="H89" s="553">
        <v>30</v>
      </c>
      <c r="I89" s="159">
        <f t="shared" si="15"/>
        <v>185</v>
      </c>
      <c r="J89" s="112"/>
      <c r="K89" s="383"/>
      <c r="L89" s="124">
        <v>0.08</v>
      </c>
      <c r="M89" s="381">
        <f t="shared" si="16"/>
        <v>0</v>
      </c>
      <c r="N89" s="381">
        <f t="shared" si="9"/>
        <v>0</v>
      </c>
      <c r="O89" s="180"/>
      <c r="P89" s="81">
        <f t="shared" si="17"/>
        <v>0</v>
      </c>
      <c r="Q89" s="118">
        <f t="shared" si="10"/>
        <v>0</v>
      </c>
      <c r="R89" s="118">
        <f t="shared" si="11"/>
        <v>0</v>
      </c>
      <c r="S89" s="118">
        <f t="shared" si="12"/>
        <v>0</v>
      </c>
      <c r="T89" s="81">
        <f t="shared" si="13"/>
        <v>0</v>
      </c>
      <c r="U89" s="81">
        <f t="shared" si="14"/>
        <v>0</v>
      </c>
    </row>
    <row r="90" spans="1:21" ht="78.75">
      <c r="A90" s="379" t="s">
        <v>844</v>
      </c>
      <c r="B90" s="143" t="s">
        <v>845</v>
      </c>
      <c r="C90" s="20"/>
      <c r="D90" s="20"/>
      <c r="E90" s="68" t="s">
        <v>846</v>
      </c>
      <c r="F90" s="593">
        <v>5</v>
      </c>
      <c r="G90" s="558">
        <v>0</v>
      </c>
      <c r="H90" s="553">
        <v>0</v>
      </c>
      <c r="I90" s="159">
        <f t="shared" si="15"/>
        <v>5</v>
      </c>
      <c r="J90" s="20"/>
      <c r="K90" s="673"/>
      <c r="L90" s="34">
        <v>0.08</v>
      </c>
      <c r="M90" s="381">
        <f t="shared" si="16"/>
        <v>0</v>
      </c>
      <c r="N90" s="381">
        <f t="shared" si="9"/>
        <v>0</v>
      </c>
      <c r="O90" s="22"/>
      <c r="P90" s="81">
        <f t="shared" si="17"/>
        <v>0</v>
      </c>
      <c r="Q90" s="118">
        <f t="shared" si="10"/>
        <v>0</v>
      </c>
      <c r="R90" s="118">
        <f t="shared" si="11"/>
        <v>0</v>
      </c>
      <c r="S90" s="118">
        <f t="shared" si="12"/>
        <v>0</v>
      </c>
      <c r="T90" s="81">
        <f t="shared" si="13"/>
        <v>0</v>
      </c>
      <c r="U90" s="81">
        <f t="shared" si="14"/>
        <v>0</v>
      </c>
    </row>
    <row r="91" spans="1:21" ht="33.75">
      <c r="A91" s="379" t="s">
        <v>847</v>
      </c>
      <c r="B91" s="157" t="s">
        <v>848</v>
      </c>
      <c r="C91" s="68"/>
      <c r="D91" s="159"/>
      <c r="E91" s="68" t="s">
        <v>849</v>
      </c>
      <c r="F91" s="593">
        <v>5</v>
      </c>
      <c r="G91" s="558">
        <v>140</v>
      </c>
      <c r="H91" s="553">
        <v>200</v>
      </c>
      <c r="I91" s="159">
        <f t="shared" si="15"/>
        <v>345</v>
      </c>
      <c r="J91" s="112"/>
      <c r="K91" s="380"/>
      <c r="L91" s="114">
        <v>0.08</v>
      </c>
      <c r="M91" s="381">
        <f t="shared" si="16"/>
        <v>0</v>
      </c>
      <c r="N91" s="381">
        <f t="shared" si="9"/>
        <v>0</v>
      </c>
      <c r="O91" s="388"/>
      <c r="P91" s="81">
        <f t="shared" si="17"/>
        <v>0</v>
      </c>
      <c r="Q91" s="118">
        <f t="shared" si="10"/>
        <v>0</v>
      </c>
      <c r="R91" s="118">
        <f t="shared" si="11"/>
        <v>0</v>
      </c>
      <c r="S91" s="118">
        <f t="shared" si="12"/>
        <v>0</v>
      </c>
      <c r="T91" s="81">
        <f t="shared" si="13"/>
        <v>0</v>
      </c>
      <c r="U91" s="81">
        <f t="shared" si="14"/>
        <v>0</v>
      </c>
    </row>
    <row r="92" spans="1:21" ht="22.5">
      <c r="A92" s="379" t="s">
        <v>850</v>
      </c>
      <c r="B92" s="157" t="s">
        <v>851</v>
      </c>
      <c r="C92" s="68"/>
      <c r="D92" s="159"/>
      <c r="E92" s="68" t="s">
        <v>852</v>
      </c>
      <c r="F92" s="593">
        <v>2</v>
      </c>
      <c r="G92" s="558">
        <v>3</v>
      </c>
      <c r="H92" s="553">
        <v>0</v>
      </c>
      <c r="I92" s="159">
        <f t="shared" si="15"/>
        <v>5</v>
      </c>
      <c r="J92" s="112"/>
      <c r="K92" s="380"/>
      <c r="L92" s="114">
        <v>0.08</v>
      </c>
      <c r="M92" s="381">
        <f t="shared" si="16"/>
        <v>0</v>
      </c>
      <c r="N92" s="381">
        <f t="shared" si="9"/>
        <v>0</v>
      </c>
      <c r="O92" s="388"/>
      <c r="P92" s="81">
        <f t="shared" si="17"/>
        <v>0</v>
      </c>
      <c r="Q92" s="118">
        <f t="shared" si="10"/>
        <v>0</v>
      </c>
      <c r="R92" s="118">
        <f t="shared" si="11"/>
        <v>0</v>
      </c>
      <c r="S92" s="118">
        <f t="shared" si="12"/>
        <v>0</v>
      </c>
      <c r="T92" s="81">
        <f t="shared" si="13"/>
        <v>0</v>
      </c>
      <c r="U92" s="81">
        <f t="shared" si="14"/>
        <v>0</v>
      </c>
    </row>
    <row r="93" spans="1:21" ht="45">
      <c r="A93" s="379" t="s">
        <v>853</v>
      </c>
      <c r="B93" s="143" t="s">
        <v>854</v>
      </c>
      <c r="C93" s="20"/>
      <c r="D93" s="20"/>
      <c r="E93" s="68" t="s">
        <v>855</v>
      </c>
      <c r="F93" s="593">
        <v>5</v>
      </c>
      <c r="G93" s="558">
        <v>1</v>
      </c>
      <c r="H93" s="553">
        <v>0</v>
      </c>
      <c r="I93" s="159">
        <f t="shared" si="15"/>
        <v>6</v>
      </c>
      <c r="J93" s="20"/>
      <c r="K93" s="673"/>
      <c r="L93" s="34">
        <v>0.08</v>
      </c>
      <c r="M93" s="381">
        <f t="shared" si="16"/>
        <v>0</v>
      </c>
      <c r="N93" s="381">
        <f t="shared" si="9"/>
        <v>0</v>
      </c>
      <c r="O93" s="22"/>
      <c r="P93" s="81">
        <f t="shared" si="17"/>
        <v>0</v>
      </c>
      <c r="Q93" s="118">
        <f t="shared" si="10"/>
        <v>0</v>
      </c>
      <c r="R93" s="118">
        <f t="shared" si="11"/>
        <v>0</v>
      </c>
      <c r="S93" s="118">
        <f t="shared" si="12"/>
        <v>0</v>
      </c>
      <c r="T93" s="81">
        <f t="shared" si="13"/>
        <v>0</v>
      </c>
      <c r="U93" s="81">
        <f t="shared" si="14"/>
        <v>0</v>
      </c>
    </row>
    <row r="94" spans="1:21">
      <c r="A94" s="379" t="s">
        <v>856</v>
      </c>
      <c r="B94" s="157" t="s">
        <v>857</v>
      </c>
      <c r="C94" s="19"/>
      <c r="D94" s="36"/>
      <c r="E94" s="68" t="s">
        <v>726</v>
      </c>
      <c r="F94" s="593">
        <v>1</v>
      </c>
      <c r="G94" s="558">
        <v>2</v>
      </c>
      <c r="H94" s="518">
        <v>0</v>
      </c>
      <c r="I94" s="159">
        <f t="shared" si="15"/>
        <v>3</v>
      </c>
      <c r="J94" s="384"/>
      <c r="K94" s="672"/>
      <c r="L94" s="34">
        <v>0.08</v>
      </c>
      <c r="M94" s="381">
        <f t="shared" si="16"/>
        <v>0</v>
      </c>
      <c r="N94" s="381">
        <f t="shared" si="9"/>
        <v>0</v>
      </c>
      <c r="O94" s="3"/>
      <c r="P94" s="81">
        <f t="shared" si="17"/>
        <v>0</v>
      </c>
      <c r="Q94" s="118">
        <f t="shared" si="10"/>
        <v>0</v>
      </c>
      <c r="R94" s="118">
        <f t="shared" si="11"/>
        <v>0</v>
      </c>
      <c r="S94" s="118">
        <f t="shared" si="12"/>
        <v>0</v>
      </c>
      <c r="T94" s="81">
        <f t="shared" si="13"/>
        <v>0</v>
      </c>
      <c r="U94" s="81">
        <f t="shared" si="14"/>
        <v>0</v>
      </c>
    </row>
    <row r="95" spans="1:21" ht="33.75">
      <c r="A95" s="379" t="s">
        <v>858</v>
      </c>
      <c r="B95" s="143" t="s">
        <v>859</v>
      </c>
      <c r="C95" s="68"/>
      <c r="D95" s="159"/>
      <c r="E95" s="68" t="s">
        <v>860</v>
      </c>
      <c r="F95" s="593">
        <v>5</v>
      </c>
      <c r="G95" s="558">
        <v>0</v>
      </c>
      <c r="H95" s="559">
        <v>0</v>
      </c>
      <c r="I95" s="159">
        <f t="shared" si="15"/>
        <v>5</v>
      </c>
      <c r="J95" s="112"/>
      <c r="K95" s="380"/>
      <c r="L95" s="114">
        <v>0.08</v>
      </c>
      <c r="M95" s="381">
        <f t="shared" si="16"/>
        <v>0</v>
      </c>
      <c r="N95" s="381">
        <f t="shared" si="9"/>
        <v>0</v>
      </c>
      <c r="O95" s="382"/>
      <c r="P95" s="81">
        <f t="shared" si="17"/>
        <v>0</v>
      </c>
      <c r="Q95" s="118">
        <f t="shared" si="10"/>
        <v>0</v>
      </c>
      <c r="R95" s="118">
        <f t="shared" si="11"/>
        <v>0</v>
      </c>
      <c r="S95" s="118">
        <f t="shared" si="12"/>
        <v>0</v>
      </c>
      <c r="T95" s="81">
        <f t="shared" si="13"/>
        <v>0</v>
      </c>
      <c r="U95" s="81">
        <f t="shared" si="14"/>
        <v>0</v>
      </c>
    </row>
    <row r="96" spans="1:21" ht="22.5">
      <c r="A96" s="379" t="s">
        <v>861</v>
      </c>
      <c r="B96" s="143" t="s">
        <v>862</v>
      </c>
      <c r="C96" s="109"/>
      <c r="D96" s="109"/>
      <c r="E96" s="68" t="s">
        <v>863</v>
      </c>
      <c r="F96" s="593">
        <v>5</v>
      </c>
      <c r="G96" s="558">
        <v>2</v>
      </c>
      <c r="H96" s="553">
        <v>40</v>
      </c>
      <c r="I96" s="159">
        <f t="shared" si="15"/>
        <v>47</v>
      </c>
      <c r="J96" s="112"/>
      <c r="K96" s="383"/>
      <c r="L96" s="124">
        <v>0.08</v>
      </c>
      <c r="M96" s="381">
        <f t="shared" si="16"/>
        <v>0</v>
      </c>
      <c r="N96" s="381">
        <f t="shared" si="9"/>
        <v>0</v>
      </c>
      <c r="O96" s="180"/>
      <c r="P96" s="81">
        <f t="shared" si="17"/>
        <v>0</v>
      </c>
      <c r="Q96" s="118">
        <f t="shared" si="10"/>
        <v>0</v>
      </c>
      <c r="R96" s="118">
        <f t="shared" si="11"/>
        <v>0</v>
      </c>
      <c r="S96" s="118">
        <f t="shared" si="12"/>
        <v>0</v>
      </c>
      <c r="T96" s="81">
        <f t="shared" si="13"/>
        <v>0</v>
      </c>
      <c r="U96" s="81">
        <f t="shared" si="14"/>
        <v>0</v>
      </c>
    </row>
    <row r="97" spans="1:21" ht="22.5">
      <c r="A97" s="379" t="s">
        <v>864</v>
      </c>
      <c r="B97" s="143" t="s">
        <v>865</v>
      </c>
      <c r="C97" s="109"/>
      <c r="D97" s="109"/>
      <c r="E97" s="68" t="s">
        <v>866</v>
      </c>
      <c r="F97" s="593">
        <v>5</v>
      </c>
      <c r="G97" s="558">
        <v>13</v>
      </c>
      <c r="H97" s="553">
        <v>15</v>
      </c>
      <c r="I97" s="159">
        <f t="shared" si="15"/>
        <v>33</v>
      </c>
      <c r="J97" s="112"/>
      <c r="K97" s="383"/>
      <c r="L97" s="124">
        <v>0.08</v>
      </c>
      <c r="M97" s="381">
        <f t="shared" si="16"/>
        <v>0</v>
      </c>
      <c r="N97" s="381">
        <f t="shared" si="9"/>
        <v>0</v>
      </c>
      <c r="O97" s="180"/>
      <c r="P97" s="81">
        <f t="shared" si="17"/>
        <v>0</v>
      </c>
      <c r="Q97" s="118">
        <f t="shared" si="10"/>
        <v>0</v>
      </c>
      <c r="R97" s="118">
        <f t="shared" si="11"/>
        <v>0</v>
      </c>
      <c r="S97" s="118">
        <f t="shared" si="12"/>
        <v>0</v>
      </c>
      <c r="T97" s="81">
        <f t="shared" si="13"/>
        <v>0</v>
      </c>
      <c r="U97" s="81">
        <f t="shared" si="14"/>
        <v>0</v>
      </c>
    </row>
    <row r="98" spans="1:21" ht="22.5">
      <c r="A98" s="379" t="s">
        <v>867</v>
      </c>
      <c r="B98" s="143" t="s">
        <v>868</v>
      </c>
      <c r="C98" s="109"/>
      <c r="D98" s="109"/>
      <c r="E98" s="68" t="s">
        <v>866</v>
      </c>
      <c r="F98" s="593">
        <v>15</v>
      </c>
      <c r="G98" s="558">
        <v>5</v>
      </c>
      <c r="H98" s="553">
        <v>20</v>
      </c>
      <c r="I98" s="159">
        <f t="shared" si="15"/>
        <v>40</v>
      </c>
      <c r="J98" s="112"/>
      <c r="K98" s="383"/>
      <c r="L98" s="124">
        <v>0.08</v>
      </c>
      <c r="M98" s="381">
        <f t="shared" si="16"/>
        <v>0</v>
      </c>
      <c r="N98" s="381">
        <f t="shared" si="9"/>
        <v>0</v>
      </c>
      <c r="O98" s="180"/>
      <c r="P98" s="81">
        <f t="shared" si="17"/>
        <v>0</v>
      </c>
      <c r="Q98" s="118">
        <f t="shared" si="10"/>
        <v>0</v>
      </c>
      <c r="R98" s="118">
        <f t="shared" si="11"/>
        <v>0</v>
      </c>
      <c r="S98" s="118">
        <f t="shared" si="12"/>
        <v>0</v>
      </c>
      <c r="T98" s="81">
        <f t="shared" si="13"/>
        <v>0</v>
      </c>
      <c r="U98" s="81">
        <f t="shared" si="14"/>
        <v>0</v>
      </c>
    </row>
    <row r="99" spans="1:21" ht="22.5">
      <c r="A99" s="379" t="s">
        <v>869</v>
      </c>
      <c r="B99" s="143" t="s">
        <v>870</v>
      </c>
      <c r="C99" s="109"/>
      <c r="D99" s="109"/>
      <c r="E99" s="68" t="s">
        <v>866</v>
      </c>
      <c r="F99" s="593">
        <v>10</v>
      </c>
      <c r="G99" s="558">
        <v>20</v>
      </c>
      <c r="H99" s="553">
        <v>1</v>
      </c>
      <c r="I99" s="159">
        <f t="shared" si="15"/>
        <v>31</v>
      </c>
      <c r="J99" s="112"/>
      <c r="K99" s="383"/>
      <c r="L99" s="124">
        <v>0.08</v>
      </c>
      <c r="M99" s="381">
        <f t="shared" si="16"/>
        <v>0</v>
      </c>
      <c r="N99" s="381">
        <f t="shared" si="9"/>
        <v>0</v>
      </c>
      <c r="O99" s="180"/>
      <c r="P99" s="81">
        <f t="shared" si="17"/>
        <v>0</v>
      </c>
      <c r="Q99" s="118">
        <f t="shared" si="10"/>
        <v>0</v>
      </c>
      <c r="R99" s="118">
        <f t="shared" si="11"/>
        <v>0</v>
      </c>
      <c r="S99" s="118">
        <f t="shared" si="12"/>
        <v>0</v>
      </c>
      <c r="T99" s="81">
        <f t="shared" si="13"/>
        <v>0</v>
      </c>
      <c r="U99" s="81">
        <f t="shared" si="14"/>
        <v>0</v>
      </c>
    </row>
    <row r="100" spans="1:21" ht="22.5">
      <c r="A100" s="379" t="s">
        <v>871</v>
      </c>
      <c r="B100" s="143" t="s">
        <v>872</v>
      </c>
      <c r="C100" s="109"/>
      <c r="D100" s="109"/>
      <c r="E100" s="68" t="s">
        <v>866</v>
      </c>
      <c r="F100" s="593">
        <v>5</v>
      </c>
      <c r="G100" s="558">
        <v>1</v>
      </c>
      <c r="H100" s="553">
        <v>1</v>
      </c>
      <c r="I100" s="159">
        <f t="shared" si="15"/>
        <v>7</v>
      </c>
      <c r="J100" s="112"/>
      <c r="K100" s="383"/>
      <c r="L100" s="124">
        <v>0.08</v>
      </c>
      <c r="M100" s="381">
        <f t="shared" si="16"/>
        <v>0</v>
      </c>
      <c r="N100" s="381">
        <f t="shared" si="9"/>
        <v>0</v>
      </c>
      <c r="O100" s="180"/>
      <c r="P100" s="81">
        <f t="shared" si="17"/>
        <v>0</v>
      </c>
      <c r="Q100" s="118">
        <f t="shared" si="10"/>
        <v>0</v>
      </c>
      <c r="R100" s="118">
        <f t="shared" si="11"/>
        <v>0</v>
      </c>
      <c r="S100" s="118">
        <f t="shared" si="12"/>
        <v>0</v>
      </c>
      <c r="T100" s="81">
        <f t="shared" si="13"/>
        <v>0</v>
      </c>
      <c r="U100" s="81">
        <f t="shared" si="14"/>
        <v>0</v>
      </c>
    </row>
    <row r="101" spans="1:21" ht="22.5">
      <c r="A101" s="379" t="s">
        <v>873</v>
      </c>
      <c r="B101" s="143" t="s">
        <v>874</v>
      </c>
      <c r="C101" s="109"/>
      <c r="D101" s="109"/>
      <c r="E101" s="68" t="s">
        <v>875</v>
      </c>
      <c r="F101" s="593">
        <v>1</v>
      </c>
      <c r="G101" s="558">
        <v>0</v>
      </c>
      <c r="H101" s="553">
        <v>2</v>
      </c>
      <c r="I101" s="159">
        <f t="shared" si="15"/>
        <v>3</v>
      </c>
      <c r="J101" s="189"/>
      <c r="K101" s="387"/>
      <c r="L101" s="191">
        <v>0.08</v>
      </c>
      <c r="M101" s="381">
        <f t="shared" si="16"/>
        <v>0</v>
      </c>
      <c r="N101" s="381">
        <f t="shared" si="9"/>
        <v>0</v>
      </c>
      <c r="O101" s="180"/>
      <c r="P101" s="81">
        <f t="shared" si="17"/>
        <v>0</v>
      </c>
      <c r="Q101" s="118">
        <f t="shared" si="10"/>
        <v>0</v>
      </c>
      <c r="R101" s="118">
        <f t="shared" si="11"/>
        <v>0</v>
      </c>
      <c r="S101" s="118">
        <f t="shared" si="12"/>
        <v>0</v>
      </c>
      <c r="T101" s="81">
        <f t="shared" si="13"/>
        <v>0</v>
      </c>
      <c r="U101" s="81">
        <f t="shared" si="14"/>
        <v>0</v>
      </c>
    </row>
    <row r="102" spans="1:21" ht="22.5">
      <c r="A102" s="379" t="s">
        <v>876</v>
      </c>
      <c r="B102" s="157" t="s">
        <v>877</v>
      </c>
      <c r="C102" s="68"/>
      <c r="D102" s="159"/>
      <c r="E102" s="68" t="s">
        <v>878</v>
      </c>
      <c r="F102" s="593">
        <v>0</v>
      </c>
      <c r="G102" s="558">
        <v>2</v>
      </c>
      <c r="H102" s="553">
        <v>1</v>
      </c>
      <c r="I102" s="159">
        <f t="shared" si="15"/>
        <v>3</v>
      </c>
      <c r="J102" s="112"/>
      <c r="K102" s="380"/>
      <c r="L102" s="114">
        <v>0.08</v>
      </c>
      <c r="M102" s="381">
        <f t="shared" si="16"/>
        <v>0</v>
      </c>
      <c r="N102" s="381">
        <f t="shared" si="9"/>
        <v>0</v>
      </c>
      <c r="O102" s="388"/>
      <c r="P102" s="81">
        <f t="shared" si="17"/>
        <v>0</v>
      </c>
      <c r="Q102" s="118">
        <f t="shared" si="10"/>
        <v>0</v>
      </c>
      <c r="R102" s="118">
        <f t="shared" si="11"/>
        <v>0</v>
      </c>
      <c r="S102" s="118">
        <f t="shared" si="12"/>
        <v>0</v>
      </c>
      <c r="T102" s="81">
        <f t="shared" si="13"/>
        <v>0</v>
      </c>
      <c r="U102" s="81">
        <f t="shared" si="14"/>
        <v>0</v>
      </c>
    </row>
    <row r="103" spans="1:21" ht="22.5">
      <c r="A103" s="379" t="s">
        <v>879</v>
      </c>
      <c r="B103" s="143" t="s">
        <v>880</v>
      </c>
      <c r="C103" s="19"/>
      <c r="D103" s="20"/>
      <c r="E103" s="68" t="s">
        <v>881</v>
      </c>
      <c r="F103" s="593">
        <v>1</v>
      </c>
      <c r="G103" s="558">
        <v>0</v>
      </c>
      <c r="H103" s="518">
        <v>1</v>
      </c>
      <c r="I103" s="159">
        <f t="shared" si="15"/>
        <v>2</v>
      </c>
      <c r="J103" s="384"/>
      <c r="K103" s="672"/>
      <c r="L103" s="34">
        <v>0.08</v>
      </c>
      <c r="M103" s="381">
        <f t="shared" si="16"/>
        <v>0</v>
      </c>
      <c r="N103" s="381">
        <f t="shared" si="9"/>
        <v>0</v>
      </c>
      <c r="O103" s="385"/>
      <c r="P103" s="81">
        <f t="shared" si="17"/>
        <v>0</v>
      </c>
      <c r="Q103" s="118">
        <f t="shared" si="10"/>
        <v>0</v>
      </c>
      <c r="R103" s="118">
        <f t="shared" si="11"/>
        <v>0</v>
      </c>
      <c r="S103" s="118">
        <f t="shared" si="12"/>
        <v>0</v>
      </c>
      <c r="T103" s="81">
        <f t="shared" si="13"/>
        <v>0</v>
      </c>
      <c r="U103" s="81">
        <f t="shared" si="14"/>
        <v>0</v>
      </c>
    </row>
    <row r="104" spans="1:21" ht="22.5">
      <c r="A104" s="379" t="s">
        <v>882</v>
      </c>
      <c r="B104" s="143" t="s">
        <v>883</v>
      </c>
      <c r="C104" s="68"/>
      <c r="D104" s="159"/>
      <c r="E104" s="68" t="s">
        <v>884</v>
      </c>
      <c r="F104" s="593">
        <v>7</v>
      </c>
      <c r="G104" s="558">
        <v>0</v>
      </c>
      <c r="H104" s="559">
        <v>0</v>
      </c>
      <c r="I104" s="159">
        <f t="shared" si="15"/>
        <v>7</v>
      </c>
      <c r="J104" s="112"/>
      <c r="K104" s="380"/>
      <c r="L104" s="114">
        <v>0.08</v>
      </c>
      <c r="M104" s="381">
        <f t="shared" si="16"/>
        <v>0</v>
      </c>
      <c r="N104" s="381">
        <f t="shared" si="9"/>
        <v>0</v>
      </c>
      <c r="O104" s="382"/>
      <c r="P104" s="81">
        <f t="shared" si="17"/>
        <v>0</v>
      </c>
      <c r="Q104" s="118">
        <f t="shared" si="10"/>
        <v>0</v>
      </c>
      <c r="R104" s="118">
        <f t="shared" si="11"/>
        <v>0</v>
      </c>
      <c r="S104" s="118">
        <f t="shared" si="12"/>
        <v>0</v>
      </c>
      <c r="T104" s="81">
        <f t="shared" si="13"/>
        <v>0</v>
      </c>
      <c r="U104" s="81">
        <f t="shared" si="14"/>
        <v>0</v>
      </c>
    </row>
    <row r="105" spans="1:21" ht="33.75">
      <c r="A105" s="379" t="s">
        <v>885</v>
      </c>
      <c r="B105" s="143" t="s">
        <v>886</v>
      </c>
      <c r="C105" s="109"/>
      <c r="D105" s="109"/>
      <c r="E105" s="68" t="s">
        <v>866</v>
      </c>
      <c r="F105" s="593">
        <v>40</v>
      </c>
      <c r="G105" s="558">
        <v>3</v>
      </c>
      <c r="H105" s="553">
        <v>1</v>
      </c>
      <c r="I105" s="159">
        <f t="shared" si="15"/>
        <v>44</v>
      </c>
      <c r="J105" s="112"/>
      <c r="K105" s="383"/>
      <c r="L105" s="124">
        <v>0.08</v>
      </c>
      <c r="M105" s="381">
        <f t="shared" si="16"/>
        <v>0</v>
      </c>
      <c r="N105" s="381">
        <f t="shared" si="9"/>
        <v>0</v>
      </c>
      <c r="O105" s="180"/>
      <c r="P105" s="81">
        <f t="shared" si="17"/>
        <v>0</v>
      </c>
      <c r="Q105" s="118">
        <f t="shared" si="10"/>
        <v>0</v>
      </c>
      <c r="R105" s="118">
        <f t="shared" si="11"/>
        <v>0</v>
      </c>
      <c r="S105" s="118">
        <f t="shared" si="12"/>
        <v>0</v>
      </c>
      <c r="T105" s="81">
        <f t="shared" si="13"/>
        <v>0</v>
      </c>
      <c r="U105" s="81">
        <f t="shared" si="14"/>
        <v>0</v>
      </c>
    </row>
    <row r="106" spans="1:21" ht="56.25">
      <c r="A106" s="379" t="s">
        <v>887</v>
      </c>
      <c r="B106" s="143" t="s">
        <v>888</v>
      </c>
      <c r="C106" s="20"/>
      <c r="D106" s="20"/>
      <c r="E106" s="68" t="s">
        <v>889</v>
      </c>
      <c r="F106" s="593">
        <v>10</v>
      </c>
      <c r="G106" s="558">
        <v>0</v>
      </c>
      <c r="H106" s="553">
        <v>0</v>
      </c>
      <c r="I106" s="159">
        <f t="shared" si="15"/>
        <v>10</v>
      </c>
      <c r="J106" s="20"/>
      <c r="K106" s="673"/>
      <c r="L106" s="34">
        <v>0.08</v>
      </c>
      <c r="M106" s="381">
        <f t="shared" si="16"/>
        <v>0</v>
      </c>
      <c r="N106" s="381">
        <f t="shared" si="9"/>
        <v>0</v>
      </c>
      <c r="O106" s="22"/>
      <c r="P106" s="81">
        <f t="shared" si="17"/>
        <v>0</v>
      </c>
      <c r="Q106" s="118">
        <f t="shared" si="10"/>
        <v>0</v>
      </c>
      <c r="R106" s="118">
        <f t="shared" si="11"/>
        <v>0</v>
      </c>
      <c r="S106" s="118">
        <f t="shared" si="12"/>
        <v>0</v>
      </c>
      <c r="T106" s="81">
        <f t="shared" si="13"/>
        <v>0</v>
      </c>
      <c r="U106" s="81">
        <f t="shared" si="14"/>
        <v>0</v>
      </c>
    </row>
    <row r="107" spans="1:21" ht="22.5">
      <c r="A107" s="379" t="s">
        <v>890</v>
      </c>
      <c r="B107" s="143" t="s">
        <v>891</v>
      </c>
      <c r="C107" s="109"/>
      <c r="D107" s="109"/>
      <c r="E107" s="68" t="s">
        <v>892</v>
      </c>
      <c r="F107" s="593">
        <v>0</v>
      </c>
      <c r="G107" s="558">
        <v>0</v>
      </c>
      <c r="H107" s="553">
        <v>2</v>
      </c>
      <c r="I107" s="159">
        <f t="shared" si="15"/>
        <v>2</v>
      </c>
      <c r="J107" s="189"/>
      <c r="K107" s="386"/>
      <c r="L107" s="191">
        <v>0.08</v>
      </c>
      <c r="M107" s="381">
        <f t="shared" si="16"/>
        <v>0</v>
      </c>
      <c r="N107" s="381">
        <f t="shared" si="9"/>
        <v>0</v>
      </c>
      <c r="O107" s="180"/>
      <c r="P107" s="81">
        <f t="shared" si="17"/>
        <v>0</v>
      </c>
      <c r="Q107" s="118">
        <f t="shared" si="10"/>
        <v>0</v>
      </c>
      <c r="R107" s="118">
        <f t="shared" si="11"/>
        <v>0</v>
      </c>
      <c r="S107" s="118">
        <f t="shared" si="12"/>
        <v>0</v>
      </c>
      <c r="T107" s="81">
        <f t="shared" si="13"/>
        <v>0</v>
      </c>
      <c r="U107" s="81">
        <f t="shared" si="14"/>
        <v>0</v>
      </c>
    </row>
    <row r="108" spans="1:21" ht="22.5">
      <c r="A108" s="379" t="s">
        <v>893</v>
      </c>
      <c r="B108" s="143" t="s">
        <v>894</v>
      </c>
      <c r="C108" s="19"/>
      <c r="D108" s="20"/>
      <c r="E108" s="68" t="s">
        <v>895</v>
      </c>
      <c r="F108" s="593">
        <v>2</v>
      </c>
      <c r="G108" s="558">
        <v>1</v>
      </c>
      <c r="H108" s="518">
        <v>1</v>
      </c>
      <c r="I108" s="159">
        <f t="shared" si="15"/>
        <v>4</v>
      </c>
      <c r="J108" s="384"/>
      <c r="K108" s="672"/>
      <c r="L108" s="34">
        <v>0.08</v>
      </c>
      <c r="M108" s="381">
        <f t="shared" si="16"/>
        <v>0</v>
      </c>
      <c r="N108" s="381">
        <f t="shared" si="9"/>
        <v>0</v>
      </c>
      <c r="O108" s="385"/>
      <c r="P108" s="81">
        <f t="shared" si="17"/>
        <v>0</v>
      </c>
      <c r="Q108" s="118">
        <f t="shared" si="10"/>
        <v>0</v>
      </c>
      <c r="R108" s="118">
        <f t="shared" si="11"/>
        <v>0</v>
      </c>
      <c r="S108" s="118">
        <f t="shared" si="12"/>
        <v>0</v>
      </c>
      <c r="T108" s="81">
        <f t="shared" si="13"/>
        <v>0</v>
      </c>
      <c r="U108" s="81">
        <f t="shared" si="14"/>
        <v>0</v>
      </c>
    </row>
    <row r="109" spans="1:21" ht="22.5">
      <c r="A109" s="379" t="s">
        <v>896</v>
      </c>
      <c r="B109" s="157" t="s">
        <v>897</v>
      </c>
      <c r="C109" s="68"/>
      <c r="D109" s="159"/>
      <c r="E109" s="68" t="s">
        <v>898</v>
      </c>
      <c r="F109" s="593">
        <v>4</v>
      </c>
      <c r="G109" s="558">
        <v>2</v>
      </c>
      <c r="H109" s="553">
        <v>1</v>
      </c>
      <c r="I109" s="159">
        <f t="shared" si="15"/>
        <v>7</v>
      </c>
      <c r="J109" s="112"/>
      <c r="K109" s="380"/>
      <c r="L109" s="114">
        <v>0.08</v>
      </c>
      <c r="M109" s="381">
        <f t="shared" si="16"/>
        <v>0</v>
      </c>
      <c r="N109" s="381">
        <f t="shared" si="9"/>
        <v>0</v>
      </c>
      <c r="O109" s="388"/>
      <c r="P109" s="81">
        <f t="shared" si="17"/>
        <v>0</v>
      </c>
      <c r="Q109" s="118">
        <f t="shared" si="10"/>
        <v>0</v>
      </c>
      <c r="R109" s="118">
        <f t="shared" si="11"/>
        <v>0</v>
      </c>
      <c r="S109" s="118">
        <f t="shared" si="12"/>
        <v>0</v>
      </c>
      <c r="T109" s="81">
        <f t="shared" si="13"/>
        <v>0</v>
      </c>
      <c r="U109" s="81">
        <f t="shared" si="14"/>
        <v>0</v>
      </c>
    </row>
    <row r="110" spans="1:21" ht="22.5">
      <c r="A110" s="379" t="s">
        <v>899</v>
      </c>
      <c r="B110" s="157" t="s">
        <v>900</v>
      </c>
      <c r="C110" s="68"/>
      <c r="D110" s="159"/>
      <c r="E110" s="68" t="s">
        <v>901</v>
      </c>
      <c r="F110" s="593">
        <v>2</v>
      </c>
      <c r="G110" s="558">
        <v>2</v>
      </c>
      <c r="H110" s="553">
        <v>1</v>
      </c>
      <c r="I110" s="159">
        <f t="shared" si="15"/>
        <v>5</v>
      </c>
      <c r="J110" s="112"/>
      <c r="K110" s="380"/>
      <c r="L110" s="114">
        <v>0.08</v>
      </c>
      <c r="M110" s="381">
        <f t="shared" si="16"/>
        <v>0</v>
      </c>
      <c r="N110" s="381">
        <f t="shared" si="9"/>
        <v>0</v>
      </c>
      <c r="O110" s="388"/>
      <c r="P110" s="81">
        <f t="shared" si="17"/>
        <v>0</v>
      </c>
      <c r="Q110" s="118">
        <f t="shared" si="10"/>
        <v>0</v>
      </c>
      <c r="R110" s="118">
        <f t="shared" si="11"/>
        <v>0</v>
      </c>
      <c r="S110" s="118">
        <f t="shared" si="12"/>
        <v>0</v>
      </c>
      <c r="T110" s="81">
        <f t="shared" si="13"/>
        <v>0</v>
      </c>
      <c r="U110" s="81">
        <f t="shared" si="14"/>
        <v>0</v>
      </c>
    </row>
    <row r="111" spans="1:21" ht="22.5">
      <c r="A111" s="379" t="s">
        <v>902</v>
      </c>
      <c r="B111" s="157" t="s">
        <v>903</v>
      </c>
      <c r="C111" s="68"/>
      <c r="D111" s="159"/>
      <c r="E111" s="68" t="s">
        <v>898</v>
      </c>
      <c r="F111" s="593">
        <v>4</v>
      </c>
      <c r="G111" s="558">
        <v>2</v>
      </c>
      <c r="H111" s="553">
        <v>1</v>
      </c>
      <c r="I111" s="159">
        <f t="shared" si="15"/>
        <v>7</v>
      </c>
      <c r="J111" s="112"/>
      <c r="K111" s="380"/>
      <c r="L111" s="114">
        <v>0.08</v>
      </c>
      <c r="M111" s="381">
        <f t="shared" si="16"/>
        <v>0</v>
      </c>
      <c r="N111" s="381">
        <f t="shared" si="9"/>
        <v>0</v>
      </c>
      <c r="O111" s="388"/>
      <c r="P111" s="81">
        <f t="shared" si="17"/>
        <v>0</v>
      </c>
      <c r="Q111" s="118">
        <f t="shared" si="10"/>
        <v>0</v>
      </c>
      <c r="R111" s="118">
        <f t="shared" si="11"/>
        <v>0</v>
      </c>
      <c r="S111" s="118">
        <f t="shared" si="12"/>
        <v>0</v>
      </c>
      <c r="T111" s="81">
        <f t="shared" si="13"/>
        <v>0</v>
      </c>
      <c r="U111" s="81">
        <f t="shared" si="14"/>
        <v>0</v>
      </c>
    </row>
    <row r="112" spans="1:21" ht="22.5">
      <c r="A112" s="379" t="s">
        <v>904</v>
      </c>
      <c r="B112" s="157" t="s">
        <v>905</v>
      </c>
      <c r="C112" s="68"/>
      <c r="D112" s="159"/>
      <c r="E112" s="68" t="s">
        <v>906</v>
      </c>
      <c r="F112" s="593">
        <v>1</v>
      </c>
      <c r="G112" s="558">
        <v>25</v>
      </c>
      <c r="H112" s="553">
        <v>1</v>
      </c>
      <c r="I112" s="159">
        <f t="shared" si="15"/>
        <v>27</v>
      </c>
      <c r="J112" s="112"/>
      <c r="K112" s="380"/>
      <c r="L112" s="114">
        <v>0.08</v>
      </c>
      <c r="M112" s="381">
        <f t="shared" si="16"/>
        <v>0</v>
      </c>
      <c r="N112" s="381">
        <f t="shared" si="9"/>
        <v>0</v>
      </c>
      <c r="O112" s="206"/>
      <c r="P112" s="81">
        <f t="shared" si="17"/>
        <v>0</v>
      </c>
      <c r="Q112" s="118">
        <f t="shared" si="10"/>
        <v>0</v>
      </c>
      <c r="R112" s="118">
        <f t="shared" si="11"/>
        <v>0</v>
      </c>
      <c r="S112" s="118">
        <f t="shared" si="12"/>
        <v>0</v>
      </c>
      <c r="T112" s="81">
        <f t="shared" si="13"/>
        <v>0</v>
      </c>
      <c r="U112" s="81">
        <f t="shared" si="14"/>
        <v>0</v>
      </c>
    </row>
    <row r="113" spans="1:21" ht="22.5">
      <c r="A113" s="379" t="s">
        <v>907</v>
      </c>
      <c r="B113" s="157" t="s">
        <v>908</v>
      </c>
      <c r="C113" s="68"/>
      <c r="D113" s="159"/>
      <c r="E113" s="68" t="s">
        <v>906</v>
      </c>
      <c r="F113" s="593">
        <v>5</v>
      </c>
      <c r="G113" s="558">
        <v>25</v>
      </c>
      <c r="H113" s="553">
        <v>1</v>
      </c>
      <c r="I113" s="159">
        <f t="shared" si="15"/>
        <v>31</v>
      </c>
      <c r="J113" s="112"/>
      <c r="K113" s="380"/>
      <c r="L113" s="114">
        <v>0.08</v>
      </c>
      <c r="M113" s="381">
        <f t="shared" si="16"/>
        <v>0</v>
      </c>
      <c r="N113" s="381">
        <f t="shared" si="9"/>
        <v>0</v>
      </c>
      <c r="O113" s="206"/>
      <c r="P113" s="81">
        <f t="shared" si="17"/>
        <v>0</v>
      </c>
      <c r="Q113" s="118">
        <f t="shared" si="10"/>
        <v>0</v>
      </c>
      <c r="R113" s="118">
        <f t="shared" si="11"/>
        <v>0</v>
      </c>
      <c r="S113" s="118">
        <f t="shared" si="12"/>
        <v>0</v>
      </c>
      <c r="T113" s="81">
        <f t="shared" si="13"/>
        <v>0</v>
      </c>
      <c r="U113" s="81">
        <f t="shared" si="14"/>
        <v>0</v>
      </c>
    </row>
    <row r="114" spans="1:21" ht="33.75">
      <c r="A114" s="379" t="s">
        <v>909</v>
      </c>
      <c r="B114" s="157" t="s">
        <v>910</v>
      </c>
      <c r="C114" s="68"/>
      <c r="D114" s="159"/>
      <c r="E114" s="68" t="s">
        <v>878</v>
      </c>
      <c r="F114" s="593">
        <v>10</v>
      </c>
      <c r="G114" s="558">
        <v>20</v>
      </c>
      <c r="H114" s="553">
        <v>25</v>
      </c>
      <c r="I114" s="159">
        <f t="shared" si="15"/>
        <v>55</v>
      </c>
      <c r="J114" s="112"/>
      <c r="K114" s="380"/>
      <c r="L114" s="114">
        <v>0.08</v>
      </c>
      <c r="M114" s="381">
        <f t="shared" si="16"/>
        <v>0</v>
      </c>
      <c r="N114" s="381">
        <f t="shared" si="9"/>
        <v>0</v>
      </c>
      <c r="O114" s="206"/>
      <c r="P114" s="81">
        <f t="shared" si="17"/>
        <v>0</v>
      </c>
      <c r="Q114" s="118">
        <f t="shared" si="10"/>
        <v>0</v>
      </c>
      <c r="R114" s="118">
        <f t="shared" si="11"/>
        <v>0</v>
      </c>
      <c r="S114" s="118">
        <f t="shared" si="12"/>
        <v>0</v>
      </c>
      <c r="T114" s="81">
        <f t="shared" si="13"/>
        <v>0</v>
      </c>
      <c r="U114" s="81">
        <f t="shared" si="14"/>
        <v>0</v>
      </c>
    </row>
    <row r="115" spans="1:21" ht="33.75">
      <c r="A115" s="379" t="s">
        <v>911</v>
      </c>
      <c r="B115" s="143" t="s">
        <v>912</v>
      </c>
      <c r="C115" s="68"/>
      <c r="D115" s="159"/>
      <c r="E115" s="68" t="s">
        <v>913</v>
      </c>
      <c r="F115" s="593">
        <v>5</v>
      </c>
      <c r="G115" s="558">
        <v>0</v>
      </c>
      <c r="H115" s="559">
        <v>0</v>
      </c>
      <c r="I115" s="159">
        <f t="shared" si="15"/>
        <v>5</v>
      </c>
      <c r="J115" s="112"/>
      <c r="K115" s="380"/>
      <c r="L115" s="114">
        <v>0.08</v>
      </c>
      <c r="M115" s="381">
        <f t="shared" si="16"/>
        <v>0</v>
      </c>
      <c r="N115" s="381">
        <f t="shared" si="9"/>
        <v>0</v>
      </c>
      <c r="O115" s="382"/>
      <c r="P115" s="81">
        <f t="shared" si="17"/>
        <v>0</v>
      </c>
      <c r="Q115" s="118">
        <f t="shared" si="10"/>
        <v>0</v>
      </c>
      <c r="R115" s="118">
        <f t="shared" si="11"/>
        <v>0</v>
      </c>
      <c r="S115" s="118">
        <f t="shared" si="12"/>
        <v>0</v>
      </c>
      <c r="T115" s="81">
        <f t="shared" si="13"/>
        <v>0</v>
      </c>
      <c r="U115" s="81">
        <f t="shared" si="14"/>
        <v>0</v>
      </c>
    </row>
    <row r="116" spans="1:21" ht="22.5">
      <c r="A116" s="379" t="s">
        <v>914</v>
      </c>
      <c r="B116" s="143" t="s">
        <v>915</v>
      </c>
      <c r="C116" s="68"/>
      <c r="D116" s="159"/>
      <c r="E116" s="68" t="s">
        <v>916</v>
      </c>
      <c r="F116" s="593">
        <v>2</v>
      </c>
      <c r="G116" s="558">
        <v>0</v>
      </c>
      <c r="H116" s="559">
        <v>0</v>
      </c>
      <c r="I116" s="159">
        <f t="shared" si="15"/>
        <v>2</v>
      </c>
      <c r="J116" s="112"/>
      <c r="K116" s="380"/>
      <c r="L116" s="114">
        <v>0.08</v>
      </c>
      <c r="M116" s="381">
        <f t="shared" si="16"/>
        <v>0</v>
      </c>
      <c r="N116" s="381">
        <f t="shared" si="9"/>
        <v>0</v>
      </c>
      <c r="O116" s="382"/>
      <c r="P116" s="81">
        <f t="shared" si="17"/>
        <v>0</v>
      </c>
      <c r="Q116" s="118">
        <f t="shared" si="10"/>
        <v>0</v>
      </c>
      <c r="R116" s="118">
        <f t="shared" si="11"/>
        <v>0</v>
      </c>
      <c r="S116" s="118">
        <f t="shared" si="12"/>
        <v>0</v>
      </c>
      <c r="T116" s="81">
        <f t="shared" si="13"/>
        <v>0</v>
      </c>
      <c r="U116" s="81">
        <f t="shared" si="14"/>
        <v>0</v>
      </c>
    </row>
    <row r="117" spans="1:21" ht="22.5">
      <c r="A117" s="379" t="s">
        <v>917</v>
      </c>
      <c r="B117" s="143" t="s">
        <v>918</v>
      </c>
      <c r="C117" s="68"/>
      <c r="D117" s="159"/>
      <c r="E117" s="68" t="s">
        <v>919</v>
      </c>
      <c r="F117" s="593">
        <v>2</v>
      </c>
      <c r="G117" s="558">
        <v>0</v>
      </c>
      <c r="H117" s="559">
        <v>0</v>
      </c>
      <c r="I117" s="159">
        <f t="shared" si="15"/>
        <v>2</v>
      </c>
      <c r="J117" s="112"/>
      <c r="K117" s="380"/>
      <c r="L117" s="114">
        <v>0.08</v>
      </c>
      <c r="M117" s="381">
        <f t="shared" si="16"/>
        <v>0</v>
      </c>
      <c r="N117" s="381">
        <f t="shared" si="9"/>
        <v>0</v>
      </c>
      <c r="O117" s="382"/>
      <c r="P117" s="81">
        <f t="shared" si="17"/>
        <v>0</v>
      </c>
      <c r="Q117" s="118">
        <f t="shared" si="10"/>
        <v>0</v>
      </c>
      <c r="R117" s="118">
        <f t="shared" si="11"/>
        <v>0</v>
      </c>
      <c r="S117" s="118">
        <f t="shared" si="12"/>
        <v>0</v>
      </c>
      <c r="T117" s="81">
        <f t="shared" si="13"/>
        <v>0</v>
      </c>
      <c r="U117" s="81">
        <f t="shared" si="14"/>
        <v>0</v>
      </c>
    </row>
    <row r="118" spans="1:21" ht="22.5">
      <c r="A118" s="379" t="s">
        <v>920</v>
      </c>
      <c r="B118" s="143" t="s">
        <v>921</v>
      </c>
      <c r="C118" s="68"/>
      <c r="D118" s="159"/>
      <c r="E118" s="68" t="s">
        <v>922</v>
      </c>
      <c r="F118" s="593">
        <v>1</v>
      </c>
      <c r="G118" s="558">
        <v>0</v>
      </c>
      <c r="H118" s="559">
        <v>0</v>
      </c>
      <c r="I118" s="159">
        <f t="shared" si="15"/>
        <v>1</v>
      </c>
      <c r="J118" s="112"/>
      <c r="K118" s="380"/>
      <c r="L118" s="114">
        <v>0.08</v>
      </c>
      <c r="M118" s="381">
        <f t="shared" si="16"/>
        <v>0</v>
      </c>
      <c r="N118" s="381">
        <f t="shared" si="9"/>
        <v>0</v>
      </c>
      <c r="O118" s="382"/>
      <c r="P118" s="81">
        <f t="shared" si="17"/>
        <v>0</v>
      </c>
      <c r="Q118" s="118">
        <f t="shared" si="10"/>
        <v>0</v>
      </c>
      <c r="R118" s="118">
        <f t="shared" si="11"/>
        <v>0</v>
      </c>
      <c r="S118" s="118">
        <f t="shared" si="12"/>
        <v>0</v>
      </c>
      <c r="T118" s="81">
        <f t="shared" si="13"/>
        <v>0</v>
      </c>
      <c r="U118" s="81">
        <f t="shared" si="14"/>
        <v>0</v>
      </c>
    </row>
    <row r="119" spans="1:21" ht="22.5">
      <c r="A119" s="379" t="s">
        <v>923</v>
      </c>
      <c r="B119" s="143" t="s">
        <v>924</v>
      </c>
      <c r="C119" s="68"/>
      <c r="D119" s="159"/>
      <c r="E119" s="68" t="s">
        <v>925</v>
      </c>
      <c r="F119" s="593">
        <v>2</v>
      </c>
      <c r="G119" s="558">
        <v>0</v>
      </c>
      <c r="H119" s="559">
        <v>1</v>
      </c>
      <c r="I119" s="159">
        <f t="shared" si="15"/>
        <v>3</v>
      </c>
      <c r="J119" s="112"/>
      <c r="K119" s="380"/>
      <c r="L119" s="114">
        <v>0.08</v>
      </c>
      <c r="M119" s="381">
        <f t="shared" si="16"/>
        <v>0</v>
      </c>
      <c r="N119" s="381">
        <f t="shared" si="9"/>
        <v>0</v>
      </c>
      <c r="O119" s="382"/>
      <c r="P119" s="81">
        <f t="shared" si="17"/>
        <v>0</v>
      </c>
      <c r="Q119" s="118">
        <f t="shared" si="10"/>
        <v>0</v>
      </c>
      <c r="R119" s="118">
        <f t="shared" si="11"/>
        <v>0</v>
      </c>
      <c r="S119" s="118">
        <f t="shared" si="12"/>
        <v>0</v>
      </c>
      <c r="T119" s="81">
        <f t="shared" si="13"/>
        <v>0</v>
      </c>
      <c r="U119" s="81">
        <f t="shared" si="14"/>
        <v>0</v>
      </c>
    </row>
    <row r="120" spans="1:21" ht="22.5">
      <c r="A120" s="379" t="s">
        <v>926</v>
      </c>
      <c r="B120" s="143" t="s">
        <v>927</v>
      </c>
      <c r="C120" s="68"/>
      <c r="D120" s="159"/>
      <c r="E120" s="68" t="s">
        <v>928</v>
      </c>
      <c r="F120" s="593">
        <v>1</v>
      </c>
      <c r="G120" s="558">
        <v>0</v>
      </c>
      <c r="H120" s="559">
        <v>1</v>
      </c>
      <c r="I120" s="159">
        <f t="shared" si="15"/>
        <v>2</v>
      </c>
      <c r="J120" s="112"/>
      <c r="K120" s="380"/>
      <c r="L120" s="114">
        <v>0.08</v>
      </c>
      <c r="M120" s="381">
        <f t="shared" si="16"/>
        <v>0</v>
      </c>
      <c r="N120" s="381">
        <f t="shared" si="9"/>
        <v>0</v>
      </c>
      <c r="O120" s="382"/>
      <c r="P120" s="81">
        <f t="shared" si="17"/>
        <v>0</v>
      </c>
      <c r="Q120" s="118">
        <f t="shared" si="10"/>
        <v>0</v>
      </c>
      <c r="R120" s="118">
        <f t="shared" si="11"/>
        <v>0</v>
      </c>
      <c r="S120" s="118">
        <f t="shared" si="12"/>
        <v>0</v>
      </c>
      <c r="T120" s="81">
        <f t="shared" si="13"/>
        <v>0</v>
      </c>
      <c r="U120" s="81">
        <f t="shared" si="14"/>
        <v>0</v>
      </c>
    </row>
    <row r="121" spans="1:21" ht="22.5">
      <c r="A121" s="379" t="s">
        <v>929</v>
      </c>
      <c r="B121" s="143" t="s">
        <v>930</v>
      </c>
      <c r="C121" s="20"/>
      <c r="D121" s="20"/>
      <c r="E121" s="68" t="s">
        <v>931</v>
      </c>
      <c r="F121" s="593">
        <v>5</v>
      </c>
      <c r="G121" s="558">
        <v>0</v>
      </c>
      <c r="H121" s="559">
        <v>0</v>
      </c>
      <c r="I121" s="159">
        <f t="shared" si="15"/>
        <v>5</v>
      </c>
      <c r="J121" s="20"/>
      <c r="K121" s="673"/>
      <c r="L121" s="34">
        <v>0.08</v>
      </c>
      <c r="M121" s="381">
        <f t="shared" si="16"/>
        <v>0</v>
      </c>
      <c r="N121" s="381">
        <f t="shared" si="9"/>
        <v>0</v>
      </c>
      <c r="O121" s="22"/>
      <c r="P121" s="81">
        <f t="shared" si="17"/>
        <v>0</v>
      </c>
      <c r="Q121" s="118">
        <f t="shared" si="10"/>
        <v>0</v>
      </c>
      <c r="R121" s="118">
        <f t="shared" si="11"/>
        <v>0</v>
      </c>
      <c r="S121" s="118">
        <f t="shared" si="12"/>
        <v>0</v>
      </c>
      <c r="T121" s="81">
        <f t="shared" si="13"/>
        <v>0</v>
      </c>
      <c r="U121" s="81">
        <f t="shared" si="14"/>
        <v>0</v>
      </c>
    </row>
    <row r="122" spans="1:21" ht="33.75">
      <c r="A122" s="379" t="s">
        <v>932</v>
      </c>
      <c r="B122" s="143" t="s">
        <v>933</v>
      </c>
      <c r="C122" s="109"/>
      <c r="D122" s="109"/>
      <c r="E122" s="68" t="s">
        <v>766</v>
      </c>
      <c r="F122" s="593">
        <v>450</v>
      </c>
      <c r="G122" s="558">
        <v>13</v>
      </c>
      <c r="H122" s="553">
        <v>2</v>
      </c>
      <c r="I122" s="159">
        <f t="shared" si="15"/>
        <v>465</v>
      </c>
      <c r="J122" s="112"/>
      <c r="K122" s="383"/>
      <c r="L122" s="124">
        <v>0.08</v>
      </c>
      <c r="M122" s="381">
        <f t="shared" si="16"/>
        <v>0</v>
      </c>
      <c r="N122" s="381">
        <f t="shared" si="9"/>
        <v>0</v>
      </c>
      <c r="O122" s="180"/>
      <c r="P122" s="81">
        <f t="shared" si="17"/>
        <v>0</v>
      </c>
      <c r="Q122" s="118">
        <f t="shared" si="10"/>
        <v>0</v>
      </c>
      <c r="R122" s="118">
        <f t="shared" si="11"/>
        <v>0</v>
      </c>
      <c r="S122" s="118">
        <f t="shared" si="12"/>
        <v>0</v>
      </c>
      <c r="T122" s="81">
        <f t="shared" si="13"/>
        <v>0</v>
      </c>
      <c r="U122" s="81">
        <f t="shared" si="14"/>
        <v>0</v>
      </c>
    </row>
    <row r="123" spans="1:21" ht="45">
      <c r="A123" s="379" t="s">
        <v>934</v>
      </c>
      <c r="B123" s="143" t="s">
        <v>935</v>
      </c>
      <c r="C123" s="109"/>
      <c r="D123" s="109"/>
      <c r="E123" s="68" t="s">
        <v>766</v>
      </c>
      <c r="F123" s="593">
        <v>20</v>
      </c>
      <c r="G123" s="558">
        <v>15</v>
      </c>
      <c r="H123" s="553">
        <v>4</v>
      </c>
      <c r="I123" s="159">
        <f t="shared" si="15"/>
        <v>39</v>
      </c>
      <c r="J123" s="112"/>
      <c r="K123" s="383"/>
      <c r="L123" s="124">
        <v>0.08</v>
      </c>
      <c r="M123" s="381">
        <f t="shared" si="16"/>
        <v>0</v>
      </c>
      <c r="N123" s="381">
        <f t="shared" si="9"/>
        <v>0</v>
      </c>
      <c r="O123" s="180"/>
      <c r="P123" s="81">
        <f t="shared" si="17"/>
        <v>0</v>
      </c>
      <c r="Q123" s="118">
        <f t="shared" si="10"/>
        <v>0</v>
      </c>
      <c r="R123" s="118">
        <f t="shared" si="11"/>
        <v>0</v>
      </c>
      <c r="S123" s="118">
        <f t="shared" si="12"/>
        <v>0</v>
      </c>
      <c r="T123" s="81">
        <f t="shared" si="13"/>
        <v>0</v>
      </c>
      <c r="U123" s="81">
        <f t="shared" si="14"/>
        <v>0</v>
      </c>
    </row>
    <row r="124" spans="1:21" ht="22.5">
      <c r="A124" s="379" t="s">
        <v>936</v>
      </c>
      <c r="B124" s="143" t="s">
        <v>937</v>
      </c>
      <c r="C124" s="109"/>
      <c r="D124" s="109"/>
      <c r="E124" s="68" t="s">
        <v>648</v>
      </c>
      <c r="F124" s="593">
        <v>5</v>
      </c>
      <c r="G124" s="558">
        <v>1</v>
      </c>
      <c r="H124" s="553">
        <v>10</v>
      </c>
      <c r="I124" s="159">
        <f t="shared" si="15"/>
        <v>16</v>
      </c>
      <c r="J124" s="112"/>
      <c r="K124" s="383"/>
      <c r="L124" s="124">
        <v>0.08</v>
      </c>
      <c r="M124" s="381">
        <f t="shared" si="16"/>
        <v>0</v>
      </c>
      <c r="N124" s="381">
        <f t="shared" si="9"/>
        <v>0</v>
      </c>
      <c r="O124" s="180"/>
      <c r="P124" s="81">
        <f t="shared" si="17"/>
        <v>0</v>
      </c>
      <c r="Q124" s="118">
        <f t="shared" si="10"/>
        <v>0</v>
      </c>
      <c r="R124" s="118">
        <f t="shared" si="11"/>
        <v>0</v>
      </c>
      <c r="S124" s="118">
        <f t="shared" si="12"/>
        <v>0</v>
      </c>
      <c r="T124" s="81">
        <f t="shared" si="13"/>
        <v>0</v>
      </c>
      <c r="U124" s="81">
        <f t="shared" si="14"/>
        <v>0</v>
      </c>
    </row>
    <row r="125" spans="1:21" ht="22.5">
      <c r="A125" s="379" t="s">
        <v>938</v>
      </c>
      <c r="B125" s="143" t="s">
        <v>939</v>
      </c>
      <c r="C125" s="109"/>
      <c r="D125" s="109"/>
      <c r="E125" s="68" t="s">
        <v>637</v>
      </c>
      <c r="F125" s="593">
        <v>1</v>
      </c>
      <c r="G125" s="558">
        <v>1</v>
      </c>
      <c r="H125" s="553">
        <v>0</v>
      </c>
      <c r="I125" s="159">
        <f t="shared" si="15"/>
        <v>2</v>
      </c>
      <c r="J125" s="112"/>
      <c r="K125" s="383"/>
      <c r="L125" s="124">
        <v>0.08</v>
      </c>
      <c r="M125" s="381">
        <f t="shared" si="16"/>
        <v>0</v>
      </c>
      <c r="N125" s="381">
        <f t="shared" si="9"/>
        <v>0</v>
      </c>
      <c r="O125" s="180"/>
      <c r="P125" s="81">
        <f t="shared" si="17"/>
        <v>0</v>
      </c>
      <c r="Q125" s="118">
        <f t="shared" si="10"/>
        <v>0</v>
      </c>
      <c r="R125" s="118">
        <f t="shared" si="11"/>
        <v>0</v>
      </c>
      <c r="S125" s="118">
        <f t="shared" si="12"/>
        <v>0</v>
      </c>
      <c r="T125" s="81">
        <f t="shared" si="13"/>
        <v>0</v>
      </c>
      <c r="U125" s="81">
        <f t="shared" si="14"/>
        <v>0</v>
      </c>
    </row>
    <row r="126" spans="1:21" ht="22.5">
      <c r="A126" s="379" t="s">
        <v>940</v>
      </c>
      <c r="B126" s="143" t="s">
        <v>941</v>
      </c>
      <c r="C126" s="109"/>
      <c r="D126" s="109"/>
      <c r="E126" s="68" t="s">
        <v>942</v>
      </c>
      <c r="F126" s="593">
        <v>20</v>
      </c>
      <c r="G126" s="558">
        <v>5</v>
      </c>
      <c r="H126" s="553">
        <v>1</v>
      </c>
      <c r="I126" s="159">
        <f t="shared" si="15"/>
        <v>26</v>
      </c>
      <c r="J126" s="112"/>
      <c r="K126" s="383"/>
      <c r="L126" s="124">
        <v>0.08</v>
      </c>
      <c r="M126" s="381">
        <f t="shared" si="16"/>
        <v>0</v>
      </c>
      <c r="N126" s="381">
        <f t="shared" si="9"/>
        <v>0</v>
      </c>
      <c r="O126" s="180"/>
      <c r="P126" s="81">
        <f t="shared" si="17"/>
        <v>0</v>
      </c>
      <c r="Q126" s="118">
        <f t="shared" si="10"/>
        <v>0</v>
      </c>
      <c r="R126" s="118">
        <f t="shared" si="11"/>
        <v>0</v>
      </c>
      <c r="S126" s="118">
        <f t="shared" si="12"/>
        <v>0</v>
      </c>
      <c r="T126" s="81">
        <f t="shared" si="13"/>
        <v>0</v>
      </c>
      <c r="U126" s="81">
        <f t="shared" si="14"/>
        <v>0</v>
      </c>
    </row>
    <row r="127" spans="1:21" ht="22.5">
      <c r="A127" s="379" t="s">
        <v>943</v>
      </c>
      <c r="B127" s="143" t="s">
        <v>944</v>
      </c>
      <c r="C127" s="109"/>
      <c r="D127" s="109"/>
      <c r="E127" s="68" t="s">
        <v>945</v>
      </c>
      <c r="F127" s="593">
        <v>5</v>
      </c>
      <c r="G127" s="558">
        <v>20</v>
      </c>
      <c r="H127" s="553">
        <v>1</v>
      </c>
      <c r="I127" s="159">
        <f t="shared" si="15"/>
        <v>26</v>
      </c>
      <c r="J127" s="112"/>
      <c r="K127" s="383"/>
      <c r="L127" s="124">
        <v>0.08</v>
      </c>
      <c r="M127" s="381">
        <f t="shared" si="16"/>
        <v>0</v>
      </c>
      <c r="N127" s="381">
        <f t="shared" si="9"/>
        <v>0</v>
      </c>
      <c r="O127" s="180"/>
      <c r="P127" s="81">
        <f t="shared" si="17"/>
        <v>0</v>
      </c>
      <c r="Q127" s="118">
        <f t="shared" si="10"/>
        <v>0</v>
      </c>
      <c r="R127" s="118">
        <f t="shared" si="11"/>
        <v>0</v>
      </c>
      <c r="S127" s="118">
        <f t="shared" si="12"/>
        <v>0</v>
      </c>
      <c r="T127" s="81">
        <f t="shared" si="13"/>
        <v>0</v>
      </c>
      <c r="U127" s="81">
        <f t="shared" si="14"/>
        <v>0</v>
      </c>
    </row>
    <row r="128" spans="1:21" ht="22.5">
      <c r="A128" s="379" t="s">
        <v>946</v>
      </c>
      <c r="B128" s="157" t="s">
        <v>947</v>
      </c>
      <c r="C128" s="68"/>
      <c r="D128" s="159"/>
      <c r="E128" s="68" t="s">
        <v>948</v>
      </c>
      <c r="F128" s="593">
        <v>30</v>
      </c>
      <c r="G128" s="558">
        <v>20</v>
      </c>
      <c r="H128" s="553">
        <v>0</v>
      </c>
      <c r="I128" s="159">
        <f t="shared" si="15"/>
        <v>50</v>
      </c>
      <c r="J128" s="112"/>
      <c r="K128" s="380"/>
      <c r="L128" s="114">
        <v>0.08</v>
      </c>
      <c r="M128" s="381">
        <f t="shared" si="16"/>
        <v>0</v>
      </c>
      <c r="N128" s="381">
        <f t="shared" si="9"/>
        <v>0</v>
      </c>
      <c r="O128" s="206"/>
      <c r="P128" s="81">
        <f t="shared" si="17"/>
        <v>0</v>
      </c>
      <c r="Q128" s="118">
        <f t="shared" si="10"/>
        <v>0</v>
      </c>
      <c r="R128" s="118">
        <f t="shared" si="11"/>
        <v>0</v>
      </c>
      <c r="S128" s="118">
        <f t="shared" si="12"/>
        <v>0</v>
      </c>
      <c r="T128" s="81">
        <f t="shared" si="13"/>
        <v>0</v>
      </c>
      <c r="U128" s="81">
        <f t="shared" si="14"/>
        <v>0</v>
      </c>
    </row>
    <row r="129" spans="1:21" ht="22.5">
      <c r="A129" s="379" t="s">
        <v>949</v>
      </c>
      <c r="B129" s="390" t="s">
        <v>950</v>
      </c>
      <c r="C129" s="68"/>
      <c r="D129" s="159"/>
      <c r="E129" s="68" t="s">
        <v>906</v>
      </c>
      <c r="F129" s="593">
        <v>1</v>
      </c>
      <c r="G129" s="558">
        <v>1</v>
      </c>
      <c r="H129" s="553">
        <v>0</v>
      </c>
      <c r="I129" s="159">
        <f t="shared" si="15"/>
        <v>2</v>
      </c>
      <c r="J129" s="112"/>
      <c r="K129" s="380"/>
      <c r="L129" s="114">
        <v>0.08</v>
      </c>
      <c r="M129" s="381">
        <f t="shared" si="16"/>
        <v>0</v>
      </c>
      <c r="N129" s="381">
        <f t="shared" si="9"/>
        <v>0</v>
      </c>
      <c r="O129" s="206"/>
      <c r="P129" s="81">
        <f t="shared" si="17"/>
        <v>0</v>
      </c>
      <c r="Q129" s="118">
        <f t="shared" si="10"/>
        <v>0</v>
      </c>
      <c r="R129" s="118">
        <f t="shared" si="11"/>
        <v>0</v>
      </c>
      <c r="S129" s="118">
        <f t="shared" si="12"/>
        <v>0</v>
      </c>
      <c r="T129" s="81">
        <f t="shared" si="13"/>
        <v>0</v>
      </c>
      <c r="U129" s="81">
        <f t="shared" si="14"/>
        <v>0</v>
      </c>
    </row>
    <row r="130" spans="1:21" ht="22.5">
      <c r="A130" s="379" t="s">
        <v>951</v>
      </c>
      <c r="B130" s="157" t="s">
        <v>952</v>
      </c>
      <c r="C130" s="68"/>
      <c r="D130" s="159"/>
      <c r="E130" s="68" t="s">
        <v>906</v>
      </c>
      <c r="F130" s="593">
        <v>10</v>
      </c>
      <c r="G130" s="558">
        <v>2</v>
      </c>
      <c r="H130" s="553">
        <v>0</v>
      </c>
      <c r="I130" s="159">
        <f t="shared" si="15"/>
        <v>12</v>
      </c>
      <c r="J130" s="112"/>
      <c r="K130" s="380"/>
      <c r="L130" s="114">
        <v>0.08</v>
      </c>
      <c r="M130" s="381">
        <f t="shared" si="16"/>
        <v>0</v>
      </c>
      <c r="N130" s="381">
        <f t="shared" si="9"/>
        <v>0</v>
      </c>
      <c r="O130" s="206"/>
      <c r="P130" s="81">
        <f t="shared" si="17"/>
        <v>0</v>
      </c>
      <c r="Q130" s="118">
        <f t="shared" si="10"/>
        <v>0</v>
      </c>
      <c r="R130" s="118">
        <f t="shared" si="11"/>
        <v>0</v>
      </c>
      <c r="S130" s="118">
        <f t="shared" si="12"/>
        <v>0</v>
      </c>
      <c r="T130" s="81">
        <f t="shared" si="13"/>
        <v>0</v>
      </c>
      <c r="U130" s="81">
        <f t="shared" si="14"/>
        <v>0</v>
      </c>
    </row>
    <row r="131" spans="1:21" ht="56.25">
      <c r="A131" s="379" t="s">
        <v>953</v>
      </c>
      <c r="B131" s="143" t="s">
        <v>954</v>
      </c>
      <c r="C131" s="68"/>
      <c r="D131" s="159"/>
      <c r="E131" s="68" t="s">
        <v>955</v>
      </c>
      <c r="F131" s="593">
        <v>20</v>
      </c>
      <c r="G131" s="558">
        <v>0</v>
      </c>
      <c r="H131" s="559">
        <v>0</v>
      </c>
      <c r="I131" s="159">
        <f t="shared" si="15"/>
        <v>20</v>
      </c>
      <c r="J131" s="112"/>
      <c r="K131" s="380"/>
      <c r="L131" s="114">
        <v>0.08</v>
      </c>
      <c r="M131" s="381">
        <f t="shared" si="16"/>
        <v>0</v>
      </c>
      <c r="N131" s="381">
        <f t="shared" si="9"/>
        <v>0</v>
      </c>
      <c r="O131" s="382"/>
      <c r="P131" s="81">
        <f t="shared" si="17"/>
        <v>0</v>
      </c>
      <c r="Q131" s="118">
        <f t="shared" si="10"/>
        <v>0</v>
      </c>
      <c r="R131" s="118">
        <f t="shared" si="11"/>
        <v>0</v>
      </c>
      <c r="S131" s="118">
        <f t="shared" si="12"/>
        <v>0</v>
      </c>
      <c r="T131" s="81">
        <f t="shared" si="13"/>
        <v>0</v>
      </c>
      <c r="U131" s="81">
        <f t="shared" si="14"/>
        <v>0</v>
      </c>
    </row>
    <row r="132" spans="1:21" ht="45">
      <c r="A132" s="379" t="s">
        <v>956</v>
      </c>
      <c r="B132" s="143" t="s">
        <v>957</v>
      </c>
      <c r="C132" s="68"/>
      <c r="D132" s="159"/>
      <c r="E132" s="68" t="s">
        <v>958</v>
      </c>
      <c r="F132" s="593">
        <v>10</v>
      </c>
      <c r="G132" s="558">
        <v>3</v>
      </c>
      <c r="H132" s="559">
        <v>1</v>
      </c>
      <c r="I132" s="159">
        <f t="shared" si="15"/>
        <v>14</v>
      </c>
      <c r="J132" s="112"/>
      <c r="K132" s="380"/>
      <c r="L132" s="114">
        <v>0.08</v>
      </c>
      <c r="M132" s="381">
        <f t="shared" si="16"/>
        <v>0</v>
      </c>
      <c r="N132" s="381">
        <f t="shared" si="9"/>
        <v>0</v>
      </c>
      <c r="O132" s="382"/>
      <c r="P132" s="81">
        <f t="shared" si="17"/>
        <v>0</v>
      </c>
      <c r="Q132" s="118">
        <f t="shared" si="10"/>
        <v>0</v>
      </c>
      <c r="R132" s="118">
        <f t="shared" si="11"/>
        <v>0</v>
      </c>
      <c r="S132" s="118">
        <f t="shared" si="12"/>
        <v>0</v>
      </c>
      <c r="T132" s="81">
        <f t="shared" si="13"/>
        <v>0</v>
      </c>
      <c r="U132" s="81">
        <f t="shared" si="14"/>
        <v>0</v>
      </c>
    </row>
    <row r="133" spans="1:21" ht="45">
      <c r="A133" s="379" t="s">
        <v>959</v>
      </c>
      <c r="B133" s="143" t="s">
        <v>960</v>
      </c>
      <c r="C133" s="68"/>
      <c r="D133" s="159"/>
      <c r="E133" s="68" t="s">
        <v>961</v>
      </c>
      <c r="F133" s="593">
        <v>10</v>
      </c>
      <c r="G133" s="558">
        <v>1</v>
      </c>
      <c r="H133" s="559">
        <v>1</v>
      </c>
      <c r="I133" s="159">
        <f t="shared" si="15"/>
        <v>12</v>
      </c>
      <c r="J133" s="112"/>
      <c r="K133" s="380"/>
      <c r="L133" s="114">
        <v>0.08</v>
      </c>
      <c r="M133" s="381">
        <f t="shared" si="16"/>
        <v>0</v>
      </c>
      <c r="N133" s="381">
        <f t="shared" si="9"/>
        <v>0</v>
      </c>
      <c r="O133" s="382"/>
      <c r="P133" s="81">
        <f t="shared" si="17"/>
        <v>0</v>
      </c>
      <c r="Q133" s="118">
        <f t="shared" si="10"/>
        <v>0</v>
      </c>
      <c r="R133" s="118">
        <f t="shared" si="11"/>
        <v>0</v>
      </c>
      <c r="S133" s="118">
        <f t="shared" si="12"/>
        <v>0</v>
      </c>
      <c r="T133" s="81">
        <f t="shared" si="13"/>
        <v>0</v>
      </c>
      <c r="U133" s="81">
        <f t="shared" si="14"/>
        <v>0</v>
      </c>
    </row>
    <row r="134" spans="1:21" ht="22.5">
      <c r="A134" s="379" t="s">
        <v>962</v>
      </c>
      <c r="B134" s="143" t="s">
        <v>963</v>
      </c>
      <c r="C134" s="109"/>
      <c r="D134" s="109"/>
      <c r="E134" s="68" t="s">
        <v>964</v>
      </c>
      <c r="F134" s="593">
        <v>3</v>
      </c>
      <c r="G134" s="558">
        <v>5</v>
      </c>
      <c r="H134" s="553">
        <v>5</v>
      </c>
      <c r="I134" s="159">
        <f t="shared" si="15"/>
        <v>13</v>
      </c>
      <c r="J134" s="189"/>
      <c r="K134" s="386"/>
      <c r="L134" s="191">
        <v>0.08</v>
      </c>
      <c r="M134" s="381">
        <f t="shared" si="16"/>
        <v>0</v>
      </c>
      <c r="N134" s="381">
        <f t="shared" si="9"/>
        <v>0</v>
      </c>
      <c r="O134" s="180"/>
      <c r="P134" s="81">
        <f t="shared" si="17"/>
        <v>0</v>
      </c>
      <c r="Q134" s="118">
        <f t="shared" si="10"/>
        <v>0</v>
      </c>
      <c r="R134" s="118">
        <f t="shared" si="11"/>
        <v>0</v>
      </c>
      <c r="S134" s="118">
        <f t="shared" si="12"/>
        <v>0</v>
      </c>
      <c r="T134" s="81">
        <f t="shared" si="13"/>
        <v>0</v>
      </c>
      <c r="U134" s="81">
        <f t="shared" si="14"/>
        <v>0</v>
      </c>
    </row>
    <row r="135" spans="1:21" ht="22.5">
      <c r="A135" s="379" t="s">
        <v>965</v>
      </c>
      <c r="B135" s="143" t="s">
        <v>966</v>
      </c>
      <c r="C135" s="109"/>
      <c r="D135" s="109"/>
      <c r="E135" s="68" t="s">
        <v>967</v>
      </c>
      <c r="F135" s="593">
        <v>2</v>
      </c>
      <c r="G135" s="558">
        <v>0</v>
      </c>
      <c r="H135" s="553">
        <v>60</v>
      </c>
      <c r="I135" s="159">
        <f t="shared" si="15"/>
        <v>62</v>
      </c>
      <c r="J135" s="112"/>
      <c r="K135" s="383"/>
      <c r="L135" s="124">
        <v>0.08</v>
      </c>
      <c r="M135" s="381">
        <f t="shared" si="16"/>
        <v>0</v>
      </c>
      <c r="N135" s="381">
        <f t="shared" ref="N135:N198" si="18">ROUND((M135+M135*L135),2)</f>
        <v>0</v>
      </c>
      <c r="O135" s="180"/>
      <c r="P135" s="81">
        <f t="shared" si="17"/>
        <v>0</v>
      </c>
      <c r="Q135" s="118">
        <f t="shared" ref="Q135:Q198" si="19">ROUND((P135+P135*L135),2)</f>
        <v>0</v>
      </c>
      <c r="R135" s="118">
        <f t="shared" ref="R135:R198" si="20">ROUND((G135*K135),2)</f>
        <v>0</v>
      </c>
      <c r="S135" s="118">
        <f t="shared" ref="S135:S198" si="21">ROUND((R135+R135*L135),2)</f>
        <v>0</v>
      </c>
      <c r="T135" s="81">
        <f t="shared" ref="T135:T198" si="22">ROUND((H135*K135),2)</f>
        <v>0</v>
      </c>
      <c r="U135" s="81">
        <f t="shared" ref="U135:U198" si="23">ROUND((T135+T135*L135),2)</f>
        <v>0</v>
      </c>
    </row>
    <row r="136" spans="1:21" ht="22.5">
      <c r="A136" s="379" t="s">
        <v>968</v>
      </c>
      <c r="B136" s="143" t="s">
        <v>969</v>
      </c>
      <c r="C136" s="109"/>
      <c r="D136" s="109"/>
      <c r="E136" s="68" t="s">
        <v>970</v>
      </c>
      <c r="F136" s="593">
        <v>3</v>
      </c>
      <c r="G136" s="558">
        <v>0</v>
      </c>
      <c r="H136" s="553">
        <v>10</v>
      </c>
      <c r="I136" s="159">
        <f t="shared" ref="I136:I199" si="24">SUM(F136:H136)</f>
        <v>13</v>
      </c>
      <c r="J136" s="189"/>
      <c r="K136" s="386"/>
      <c r="L136" s="191">
        <v>0.08</v>
      </c>
      <c r="M136" s="381">
        <f t="shared" ref="M136:M199" si="25">ROUND((I136*K136),2)</f>
        <v>0</v>
      </c>
      <c r="N136" s="381">
        <f t="shared" si="18"/>
        <v>0</v>
      </c>
      <c r="O136" s="180"/>
      <c r="P136" s="81">
        <f t="shared" ref="P136:P199" si="26">ROUND((F136*K136),2)</f>
        <v>0</v>
      </c>
      <c r="Q136" s="118">
        <f t="shared" si="19"/>
        <v>0</v>
      </c>
      <c r="R136" s="118">
        <f t="shared" si="20"/>
        <v>0</v>
      </c>
      <c r="S136" s="118">
        <f t="shared" si="21"/>
        <v>0</v>
      </c>
      <c r="T136" s="81">
        <f t="shared" si="22"/>
        <v>0</v>
      </c>
      <c r="U136" s="81">
        <f t="shared" si="23"/>
        <v>0</v>
      </c>
    </row>
    <row r="137" spans="1:21" ht="22.5">
      <c r="A137" s="379" t="s">
        <v>971</v>
      </c>
      <c r="B137" s="157" t="s">
        <v>972</v>
      </c>
      <c r="C137" s="68"/>
      <c r="D137" s="159"/>
      <c r="E137" s="68" t="s">
        <v>973</v>
      </c>
      <c r="F137" s="593">
        <v>1</v>
      </c>
      <c r="G137" s="558">
        <v>5</v>
      </c>
      <c r="H137" s="553">
        <v>0</v>
      </c>
      <c r="I137" s="159">
        <f t="shared" si="24"/>
        <v>6</v>
      </c>
      <c r="J137" s="112"/>
      <c r="K137" s="380"/>
      <c r="L137" s="114">
        <v>0.08</v>
      </c>
      <c r="M137" s="381">
        <f t="shared" si="25"/>
        <v>0</v>
      </c>
      <c r="N137" s="381">
        <f t="shared" si="18"/>
        <v>0</v>
      </c>
      <c r="O137" s="206"/>
      <c r="P137" s="81">
        <f t="shared" si="26"/>
        <v>0</v>
      </c>
      <c r="Q137" s="118">
        <f t="shared" si="19"/>
        <v>0</v>
      </c>
      <c r="R137" s="118">
        <f t="shared" si="20"/>
        <v>0</v>
      </c>
      <c r="S137" s="118">
        <f t="shared" si="21"/>
        <v>0</v>
      </c>
      <c r="T137" s="81">
        <f t="shared" si="22"/>
        <v>0</v>
      </c>
      <c r="U137" s="81">
        <f t="shared" si="23"/>
        <v>0</v>
      </c>
    </row>
    <row r="138" spans="1:21" ht="22.5">
      <c r="A138" s="379" t="s">
        <v>974</v>
      </c>
      <c r="B138" s="143" t="s">
        <v>975</v>
      </c>
      <c r="C138" s="109"/>
      <c r="D138" s="109"/>
      <c r="E138" s="68" t="s">
        <v>976</v>
      </c>
      <c r="F138" s="593">
        <v>40</v>
      </c>
      <c r="G138" s="558">
        <v>100</v>
      </c>
      <c r="H138" s="553">
        <v>40</v>
      </c>
      <c r="I138" s="159">
        <f t="shared" si="24"/>
        <v>180</v>
      </c>
      <c r="J138" s="112"/>
      <c r="K138" s="383"/>
      <c r="L138" s="114">
        <v>0.08</v>
      </c>
      <c r="M138" s="381">
        <f t="shared" si="25"/>
        <v>0</v>
      </c>
      <c r="N138" s="381">
        <f t="shared" si="18"/>
        <v>0</v>
      </c>
      <c r="O138" s="180"/>
      <c r="P138" s="81">
        <f t="shared" si="26"/>
        <v>0</v>
      </c>
      <c r="Q138" s="118">
        <f t="shared" si="19"/>
        <v>0</v>
      </c>
      <c r="R138" s="118">
        <f t="shared" si="20"/>
        <v>0</v>
      </c>
      <c r="S138" s="118">
        <f t="shared" si="21"/>
        <v>0</v>
      </c>
      <c r="T138" s="81">
        <f t="shared" si="22"/>
        <v>0</v>
      </c>
      <c r="U138" s="81">
        <f t="shared" si="23"/>
        <v>0</v>
      </c>
    </row>
    <row r="139" spans="1:21" ht="33.75">
      <c r="A139" s="379" t="s">
        <v>977</v>
      </c>
      <c r="B139" s="143" t="s">
        <v>978</v>
      </c>
      <c r="C139" s="109"/>
      <c r="D139" s="109"/>
      <c r="E139" s="68" t="s">
        <v>979</v>
      </c>
      <c r="F139" s="593">
        <v>2</v>
      </c>
      <c r="G139" s="558">
        <v>1</v>
      </c>
      <c r="H139" s="553">
        <v>30</v>
      </c>
      <c r="I139" s="159">
        <f t="shared" si="24"/>
        <v>33</v>
      </c>
      <c r="J139" s="112"/>
      <c r="K139" s="383"/>
      <c r="L139" s="124">
        <v>0.08</v>
      </c>
      <c r="M139" s="381">
        <f t="shared" si="25"/>
        <v>0</v>
      </c>
      <c r="N139" s="381">
        <f t="shared" si="18"/>
        <v>0</v>
      </c>
      <c r="O139" s="180"/>
      <c r="P139" s="81">
        <f t="shared" si="26"/>
        <v>0</v>
      </c>
      <c r="Q139" s="118">
        <f t="shared" si="19"/>
        <v>0</v>
      </c>
      <c r="R139" s="118">
        <f t="shared" si="20"/>
        <v>0</v>
      </c>
      <c r="S139" s="118">
        <f t="shared" si="21"/>
        <v>0</v>
      </c>
      <c r="T139" s="81">
        <f t="shared" si="22"/>
        <v>0</v>
      </c>
      <c r="U139" s="81">
        <f t="shared" si="23"/>
        <v>0</v>
      </c>
    </row>
    <row r="140" spans="1:21" ht="33.75">
      <c r="A140" s="379" t="s">
        <v>980</v>
      </c>
      <c r="B140" s="143" t="s">
        <v>981</v>
      </c>
      <c r="C140" s="68"/>
      <c r="D140" s="159"/>
      <c r="E140" s="68" t="s">
        <v>982</v>
      </c>
      <c r="F140" s="593">
        <v>2</v>
      </c>
      <c r="G140" s="558">
        <v>0</v>
      </c>
      <c r="H140" s="559">
        <v>0</v>
      </c>
      <c r="I140" s="159">
        <f t="shared" si="24"/>
        <v>2</v>
      </c>
      <c r="J140" s="112"/>
      <c r="K140" s="380"/>
      <c r="L140" s="114">
        <v>0.08</v>
      </c>
      <c r="M140" s="381">
        <f t="shared" si="25"/>
        <v>0</v>
      </c>
      <c r="N140" s="381">
        <f t="shared" si="18"/>
        <v>0</v>
      </c>
      <c r="O140" s="382"/>
      <c r="P140" s="81">
        <f t="shared" si="26"/>
        <v>0</v>
      </c>
      <c r="Q140" s="118">
        <f t="shared" si="19"/>
        <v>0</v>
      </c>
      <c r="R140" s="118">
        <f t="shared" si="20"/>
        <v>0</v>
      </c>
      <c r="S140" s="118">
        <f t="shared" si="21"/>
        <v>0</v>
      </c>
      <c r="T140" s="81">
        <f t="shared" si="22"/>
        <v>0</v>
      </c>
      <c r="U140" s="81">
        <f t="shared" si="23"/>
        <v>0</v>
      </c>
    </row>
    <row r="141" spans="1:21" ht="33.75">
      <c r="A141" s="379" t="s">
        <v>983</v>
      </c>
      <c r="B141" s="143" t="s">
        <v>984</v>
      </c>
      <c r="C141" s="19"/>
      <c r="D141" s="20"/>
      <c r="E141" s="68" t="s">
        <v>985</v>
      </c>
      <c r="F141" s="593">
        <v>0</v>
      </c>
      <c r="G141" s="558">
        <v>0</v>
      </c>
      <c r="H141" s="518">
        <v>1</v>
      </c>
      <c r="I141" s="159">
        <f t="shared" si="24"/>
        <v>1</v>
      </c>
      <c r="J141" s="384"/>
      <c r="K141" s="672"/>
      <c r="L141" s="34">
        <v>0.08</v>
      </c>
      <c r="M141" s="381">
        <f t="shared" si="25"/>
        <v>0</v>
      </c>
      <c r="N141" s="381">
        <f t="shared" si="18"/>
        <v>0</v>
      </c>
      <c r="O141" s="385"/>
      <c r="P141" s="81">
        <f t="shared" si="26"/>
        <v>0</v>
      </c>
      <c r="Q141" s="118">
        <f t="shared" si="19"/>
        <v>0</v>
      </c>
      <c r="R141" s="118">
        <f t="shared" si="20"/>
        <v>0</v>
      </c>
      <c r="S141" s="118">
        <f t="shared" si="21"/>
        <v>0</v>
      </c>
      <c r="T141" s="81">
        <f t="shared" si="22"/>
        <v>0</v>
      </c>
      <c r="U141" s="81">
        <f t="shared" si="23"/>
        <v>0</v>
      </c>
    </row>
    <row r="142" spans="1:21" ht="22.5">
      <c r="A142" s="379" t="s">
        <v>986</v>
      </c>
      <c r="B142" s="306" t="s">
        <v>987</v>
      </c>
      <c r="C142" s="109"/>
      <c r="D142" s="109"/>
      <c r="E142" s="68" t="s">
        <v>967</v>
      </c>
      <c r="F142" s="593">
        <v>90</v>
      </c>
      <c r="G142" s="558">
        <v>20</v>
      </c>
      <c r="H142" s="553">
        <v>5</v>
      </c>
      <c r="I142" s="159">
        <f t="shared" si="24"/>
        <v>115</v>
      </c>
      <c r="J142" s="112"/>
      <c r="K142" s="383"/>
      <c r="L142" s="124">
        <v>0.08</v>
      </c>
      <c r="M142" s="381">
        <f t="shared" si="25"/>
        <v>0</v>
      </c>
      <c r="N142" s="381">
        <f t="shared" si="18"/>
        <v>0</v>
      </c>
      <c r="O142" s="180"/>
      <c r="P142" s="81">
        <f t="shared" si="26"/>
        <v>0</v>
      </c>
      <c r="Q142" s="118">
        <f t="shared" si="19"/>
        <v>0</v>
      </c>
      <c r="R142" s="118">
        <f t="shared" si="20"/>
        <v>0</v>
      </c>
      <c r="S142" s="118">
        <f t="shared" si="21"/>
        <v>0</v>
      </c>
      <c r="T142" s="81">
        <f t="shared" si="22"/>
        <v>0</v>
      </c>
      <c r="U142" s="81">
        <f t="shared" si="23"/>
        <v>0</v>
      </c>
    </row>
    <row r="143" spans="1:21" ht="33.75">
      <c r="A143" s="379" t="s">
        <v>988</v>
      </c>
      <c r="B143" s="143" t="s">
        <v>989</v>
      </c>
      <c r="C143" s="109"/>
      <c r="D143" s="109"/>
      <c r="E143" s="68" t="s">
        <v>990</v>
      </c>
      <c r="F143" s="593">
        <v>5</v>
      </c>
      <c r="G143" s="558">
        <v>20</v>
      </c>
      <c r="H143" s="553">
        <v>5</v>
      </c>
      <c r="I143" s="159">
        <f t="shared" si="24"/>
        <v>30</v>
      </c>
      <c r="J143" s="112"/>
      <c r="K143" s="383"/>
      <c r="L143" s="124">
        <v>0.08</v>
      </c>
      <c r="M143" s="381">
        <f t="shared" si="25"/>
        <v>0</v>
      </c>
      <c r="N143" s="381">
        <f t="shared" si="18"/>
        <v>0</v>
      </c>
      <c r="O143" s="180"/>
      <c r="P143" s="81">
        <f t="shared" si="26"/>
        <v>0</v>
      </c>
      <c r="Q143" s="118">
        <f t="shared" si="19"/>
        <v>0</v>
      </c>
      <c r="R143" s="118">
        <f t="shared" si="20"/>
        <v>0</v>
      </c>
      <c r="S143" s="118">
        <f t="shared" si="21"/>
        <v>0</v>
      </c>
      <c r="T143" s="81">
        <f t="shared" si="22"/>
        <v>0</v>
      </c>
      <c r="U143" s="81">
        <f t="shared" si="23"/>
        <v>0</v>
      </c>
    </row>
    <row r="144" spans="1:21" ht="22.5">
      <c r="A144" s="379" t="s">
        <v>991</v>
      </c>
      <c r="B144" s="143" t="s">
        <v>992</v>
      </c>
      <c r="C144" s="109"/>
      <c r="D144" s="109"/>
      <c r="E144" s="68" t="s">
        <v>749</v>
      </c>
      <c r="F144" s="593">
        <v>10</v>
      </c>
      <c r="G144" s="558">
        <v>25</v>
      </c>
      <c r="H144" s="553">
        <v>30</v>
      </c>
      <c r="I144" s="159">
        <f t="shared" si="24"/>
        <v>65</v>
      </c>
      <c r="J144" s="112"/>
      <c r="K144" s="383"/>
      <c r="L144" s="124">
        <v>0.08</v>
      </c>
      <c r="M144" s="381">
        <f t="shared" si="25"/>
        <v>0</v>
      </c>
      <c r="N144" s="381">
        <f t="shared" si="18"/>
        <v>0</v>
      </c>
      <c r="O144" s="180"/>
      <c r="P144" s="81">
        <f t="shared" si="26"/>
        <v>0</v>
      </c>
      <c r="Q144" s="118">
        <f t="shared" si="19"/>
        <v>0</v>
      </c>
      <c r="R144" s="118">
        <f t="shared" si="20"/>
        <v>0</v>
      </c>
      <c r="S144" s="118">
        <f t="shared" si="21"/>
        <v>0</v>
      </c>
      <c r="T144" s="81">
        <f t="shared" si="22"/>
        <v>0</v>
      </c>
      <c r="U144" s="81">
        <f t="shared" si="23"/>
        <v>0</v>
      </c>
    </row>
    <row r="145" spans="1:21" ht="22.5">
      <c r="A145" s="379" t="s">
        <v>993</v>
      </c>
      <c r="B145" s="143" t="s">
        <v>994</v>
      </c>
      <c r="C145" s="109"/>
      <c r="D145" s="109"/>
      <c r="E145" s="68" t="s">
        <v>654</v>
      </c>
      <c r="F145" s="593">
        <v>1</v>
      </c>
      <c r="G145" s="558">
        <v>25</v>
      </c>
      <c r="H145" s="553">
        <v>10</v>
      </c>
      <c r="I145" s="159">
        <f t="shared" si="24"/>
        <v>36</v>
      </c>
      <c r="J145" s="112"/>
      <c r="K145" s="383"/>
      <c r="L145" s="124">
        <v>0.08</v>
      </c>
      <c r="M145" s="381">
        <f t="shared" si="25"/>
        <v>0</v>
      </c>
      <c r="N145" s="381">
        <f t="shared" si="18"/>
        <v>0</v>
      </c>
      <c r="O145" s="180"/>
      <c r="P145" s="81">
        <f t="shared" si="26"/>
        <v>0</v>
      </c>
      <c r="Q145" s="118">
        <f t="shared" si="19"/>
        <v>0</v>
      </c>
      <c r="R145" s="118">
        <f t="shared" si="20"/>
        <v>0</v>
      </c>
      <c r="S145" s="118">
        <f t="shared" si="21"/>
        <v>0</v>
      </c>
      <c r="T145" s="81">
        <f t="shared" si="22"/>
        <v>0</v>
      </c>
      <c r="U145" s="81">
        <f t="shared" si="23"/>
        <v>0</v>
      </c>
    </row>
    <row r="146" spans="1:21" ht="22.5">
      <c r="A146" s="379" t="s">
        <v>995</v>
      </c>
      <c r="B146" s="143" t="s">
        <v>996</v>
      </c>
      <c r="C146" s="109"/>
      <c r="D146" s="109"/>
      <c r="E146" s="68" t="s">
        <v>997</v>
      </c>
      <c r="F146" s="593">
        <v>20</v>
      </c>
      <c r="G146" s="558">
        <v>10</v>
      </c>
      <c r="H146" s="553">
        <v>2</v>
      </c>
      <c r="I146" s="159">
        <f t="shared" si="24"/>
        <v>32</v>
      </c>
      <c r="J146" s="112"/>
      <c r="K146" s="383"/>
      <c r="L146" s="124">
        <v>0.08</v>
      </c>
      <c r="M146" s="381">
        <f t="shared" si="25"/>
        <v>0</v>
      </c>
      <c r="N146" s="381">
        <f t="shared" si="18"/>
        <v>0</v>
      </c>
      <c r="O146" s="180"/>
      <c r="P146" s="81">
        <f t="shared" si="26"/>
        <v>0</v>
      </c>
      <c r="Q146" s="118">
        <f t="shared" si="19"/>
        <v>0</v>
      </c>
      <c r="R146" s="118">
        <f t="shared" si="20"/>
        <v>0</v>
      </c>
      <c r="S146" s="118">
        <f t="shared" si="21"/>
        <v>0</v>
      </c>
      <c r="T146" s="81">
        <f t="shared" si="22"/>
        <v>0</v>
      </c>
      <c r="U146" s="81">
        <f t="shared" si="23"/>
        <v>0</v>
      </c>
    </row>
    <row r="147" spans="1:21" ht="22.5">
      <c r="A147" s="379" t="s">
        <v>998</v>
      </c>
      <c r="B147" s="143" t="s">
        <v>999</v>
      </c>
      <c r="C147" s="19"/>
      <c r="D147" s="20"/>
      <c r="E147" s="68" t="s">
        <v>1000</v>
      </c>
      <c r="F147" s="593">
        <v>10</v>
      </c>
      <c r="G147" s="558">
        <v>0</v>
      </c>
      <c r="H147" s="518">
        <v>0</v>
      </c>
      <c r="I147" s="159">
        <f t="shared" si="24"/>
        <v>10</v>
      </c>
      <c r="J147" s="20"/>
      <c r="K147" s="672"/>
      <c r="L147" s="34">
        <v>0.08</v>
      </c>
      <c r="M147" s="381">
        <f t="shared" si="25"/>
        <v>0</v>
      </c>
      <c r="N147" s="381">
        <f t="shared" si="18"/>
        <v>0</v>
      </c>
      <c r="O147" s="385"/>
      <c r="P147" s="81">
        <f t="shared" si="26"/>
        <v>0</v>
      </c>
      <c r="Q147" s="118">
        <f t="shared" si="19"/>
        <v>0</v>
      </c>
      <c r="R147" s="118">
        <f t="shared" si="20"/>
        <v>0</v>
      </c>
      <c r="S147" s="118">
        <f t="shared" si="21"/>
        <v>0</v>
      </c>
      <c r="T147" s="81">
        <f t="shared" si="22"/>
        <v>0</v>
      </c>
      <c r="U147" s="81">
        <f t="shared" si="23"/>
        <v>0</v>
      </c>
    </row>
    <row r="148" spans="1:21" ht="33.75">
      <c r="A148" s="379" t="s">
        <v>1001</v>
      </c>
      <c r="B148" s="143" t="s">
        <v>1002</v>
      </c>
      <c r="C148" s="68"/>
      <c r="D148" s="159"/>
      <c r="E148" s="68" t="s">
        <v>1003</v>
      </c>
      <c r="F148" s="593">
        <v>40</v>
      </c>
      <c r="G148" s="558">
        <v>1</v>
      </c>
      <c r="H148" s="559">
        <v>1</v>
      </c>
      <c r="I148" s="159">
        <f t="shared" si="24"/>
        <v>42</v>
      </c>
      <c r="J148" s="112"/>
      <c r="K148" s="380"/>
      <c r="L148" s="114">
        <v>0.08</v>
      </c>
      <c r="M148" s="381">
        <f t="shared" si="25"/>
        <v>0</v>
      </c>
      <c r="N148" s="381">
        <f t="shared" si="18"/>
        <v>0</v>
      </c>
      <c r="O148" s="382"/>
      <c r="P148" s="81">
        <f t="shared" si="26"/>
        <v>0</v>
      </c>
      <c r="Q148" s="118">
        <f t="shared" si="19"/>
        <v>0</v>
      </c>
      <c r="R148" s="118">
        <f t="shared" si="20"/>
        <v>0</v>
      </c>
      <c r="S148" s="118">
        <f t="shared" si="21"/>
        <v>0</v>
      </c>
      <c r="T148" s="81">
        <f t="shared" si="22"/>
        <v>0</v>
      </c>
      <c r="U148" s="81">
        <f t="shared" si="23"/>
        <v>0</v>
      </c>
    </row>
    <row r="149" spans="1:21" ht="33.75">
      <c r="A149" s="379" t="s">
        <v>1004</v>
      </c>
      <c r="B149" s="143" t="s">
        <v>1005</v>
      </c>
      <c r="C149" s="68"/>
      <c r="D149" s="159"/>
      <c r="E149" s="68" t="s">
        <v>1006</v>
      </c>
      <c r="F149" s="593">
        <v>60</v>
      </c>
      <c r="G149" s="558">
        <v>3</v>
      </c>
      <c r="H149" s="559">
        <v>15</v>
      </c>
      <c r="I149" s="159">
        <f t="shared" si="24"/>
        <v>78</v>
      </c>
      <c r="J149" s="112"/>
      <c r="K149" s="380"/>
      <c r="L149" s="114">
        <v>0.08</v>
      </c>
      <c r="M149" s="381">
        <f t="shared" si="25"/>
        <v>0</v>
      </c>
      <c r="N149" s="381">
        <f t="shared" si="18"/>
        <v>0</v>
      </c>
      <c r="O149" s="382"/>
      <c r="P149" s="81">
        <f t="shared" si="26"/>
        <v>0</v>
      </c>
      <c r="Q149" s="118">
        <f t="shared" si="19"/>
        <v>0</v>
      </c>
      <c r="R149" s="118">
        <f t="shared" si="20"/>
        <v>0</v>
      </c>
      <c r="S149" s="118">
        <f t="shared" si="21"/>
        <v>0</v>
      </c>
      <c r="T149" s="81">
        <f t="shared" si="22"/>
        <v>0</v>
      </c>
      <c r="U149" s="81">
        <f t="shared" si="23"/>
        <v>0</v>
      </c>
    </row>
    <row r="150" spans="1:21" ht="22.5">
      <c r="A150" s="379" t="s">
        <v>1007</v>
      </c>
      <c r="B150" s="143" t="s">
        <v>1008</v>
      </c>
      <c r="C150" s="19"/>
      <c r="D150" s="20"/>
      <c r="E150" s="68" t="s">
        <v>1009</v>
      </c>
      <c r="F150" s="593">
        <v>0</v>
      </c>
      <c r="G150" s="558">
        <v>0</v>
      </c>
      <c r="H150" s="518">
        <v>1</v>
      </c>
      <c r="I150" s="159">
        <f t="shared" si="24"/>
        <v>1</v>
      </c>
      <c r="J150" s="384"/>
      <c r="K150" s="672"/>
      <c r="L150" s="34">
        <v>0.08</v>
      </c>
      <c r="M150" s="381">
        <f t="shared" si="25"/>
        <v>0</v>
      </c>
      <c r="N150" s="381">
        <f t="shared" si="18"/>
        <v>0</v>
      </c>
      <c r="O150" s="385"/>
      <c r="P150" s="81">
        <f t="shared" si="26"/>
        <v>0</v>
      </c>
      <c r="Q150" s="118">
        <f t="shared" si="19"/>
        <v>0</v>
      </c>
      <c r="R150" s="118">
        <f t="shared" si="20"/>
        <v>0</v>
      </c>
      <c r="S150" s="118">
        <f t="shared" si="21"/>
        <v>0</v>
      </c>
      <c r="T150" s="81">
        <f t="shared" si="22"/>
        <v>0</v>
      </c>
      <c r="U150" s="81">
        <f t="shared" si="23"/>
        <v>0</v>
      </c>
    </row>
    <row r="151" spans="1:21" ht="22.5">
      <c r="A151" s="379" t="s">
        <v>1010</v>
      </c>
      <c r="B151" s="143" t="s">
        <v>1011</v>
      </c>
      <c r="C151" s="109"/>
      <c r="D151" s="109"/>
      <c r="E151" s="68" t="s">
        <v>827</v>
      </c>
      <c r="F151" s="593">
        <v>10</v>
      </c>
      <c r="G151" s="558">
        <v>40</v>
      </c>
      <c r="H151" s="553">
        <v>2</v>
      </c>
      <c r="I151" s="159">
        <f t="shared" si="24"/>
        <v>52</v>
      </c>
      <c r="J151" s="112"/>
      <c r="K151" s="383"/>
      <c r="L151" s="124">
        <v>0.08</v>
      </c>
      <c r="M151" s="381">
        <f t="shared" si="25"/>
        <v>0</v>
      </c>
      <c r="N151" s="381">
        <f t="shared" si="18"/>
        <v>0</v>
      </c>
      <c r="O151" s="180"/>
      <c r="P151" s="81">
        <f t="shared" si="26"/>
        <v>0</v>
      </c>
      <c r="Q151" s="118">
        <f t="shared" si="19"/>
        <v>0</v>
      </c>
      <c r="R151" s="118">
        <f t="shared" si="20"/>
        <v>0</v>
      </c>
      <c r="S151" s="118">
        <f t="shared" si="21"/>
        <v>0</v>
      </c>
      <c r="T151" s="81">
        <f t="shared" si="22"/>
        <v>0</v>
      </c>
      <c r="U151" s="81">
        <f t="shared" si="23"/>
        <v>0</v>
      </c>
    </row>
    <row r="152" spans="1:21" ht="22.5">
      <c r="A152" s="379" t="s">
        <v>1012</v>
      </c>
      <c r="B152" s="143" t="s">
        <v>1013</v>
      </c>
      <c r="C152" s="109"/>
      <c r="D152" s="109"/>
      <c r="E152" s="68" t="s">
        <v>827</v>
      </c>
      <c r="F152" s="593">
        <v>10</v>
      </c>
      <c r="G152" s="558">
        <v>1</v>
      </c>
      <c r="H152" s="553">
        <v>2</v>
      </c>
      <c r="I152" s="159">
        <f t="shared" si="24"/>
        <v>13</v>
      </c>
      <c r="J152" s="112"/>
      <c r="K152" s="383"/>
      <c r="L152" s="124">
        <v>0.08</v>
      </c>
      <c r="M152" s="381">
        <f t="shared" si="25"/>
        <v>0</v>
      </c>
      <c r="N152" s="381">
        <f t="shared" si="18"/>
        <v>0</v>
      </c>
      <c r="O152" s="180"/>
      <c r="P152" s="81">
        <f t="shared" si="26"/>
        <v>0</v>
      </c>
      <c r="Q152" s="118">
        <f t="shared" si="19"/>
        <v>0</v>
      </c>
      <c r="R152" s="118">
        <f t="shared" si="20"/>
        <v>0</v>
      </c>
      <c r="S152" s="118">
        <f t="shared" si="21"/>
        <v>0</v>
      </c>
      <c r="T152" s="81">
        <f t="shared" si="22"/>
        <v>0</v>
      </c>
      <c r="U152" s="81">
        <f t="shared" si="23"/>
        <v>0</v>
      </c>
    </row>
    <row r="153" spans="1:21" ht="22.5">
      <c r="A153" s="379" t="s">
        <v>1014</v>
      </c>
      <c r="B153" s="143" t="s">
        <v>1015</v>
      </c>
      <c r="C153" s="109"/>
      <c r="D153" s="109"/>
      <c r="E153" s="68" t="s">
        <v>827</v>
      </c>
      <c r="F153" s="593">
        <v>20</v>
      </c>
      <c r="G153" s="558">
        <v>13</v>
      </c>
      <c r="H153" s="553">
        <v>35</v>
      </c>
      <c r="I153" s="159">
        <f t="shared" si="24"/>
        <v>68</v>
      </c>
      <c r="J153" s="112"/>
      <c r="K153" s="383"/>
      <c r="L153" s="124">
        <v>0.08</v>
      </c>
      <c r="M153" s="381">
        <f t="shared" si="25"/>
        <v>0</v>
      </c>
      <c r="N153" s="381">
        <f t="shared" si="18"/>
        <v>0</v>
      </c>
      <c r="O153" s="180"/>
      <c r="P153" s="81">
        <f t="shared" si="26"/>
        <v>0</v>
      </c>
      <c r="Q153" s="118">
        <f t="shared" si="19"/>
        <v>0</v>
      </c>
      <c r="R153" s="118">
        <f t="shared" si="20"/>
        <v>0</v>
      </c>
      <c r="S153" s="118">
        <f t="shared" si="21"/>
        <v>0</v>
      </c>
      <c r="T153" s="81">
        <f t="shared" si="22"/>
        <v>0</v>
      </c>
      <c r="U153" s="81">
        <f t="shared" si="23"/>
        <v>0</v>
      </c>
    </row>
    <row r="154" spans="1:21" ht="22.5">
      <c r="A154" s="379" t="s">
        <v>1016</v>
      </c>
      <c r="B154" s="157" t="s">
        <v>1017</v>
      </c>
      <c r="C154" s="68"/>
      <c r="D154" s="159"/>
      <c r="E154" s="68" t="s">
        <v>1018</v>
      </c>
      <c r="F154" s="593">
        <v>10</v>
      </c>
      <c r="G154" s="558">
        <v>5</v>
      </c>
      <c r="H154" s="553">
        <v>4</v>
      </c>
      <c r="I154" s="159">
        <f t="shared" si="24"/>
        <v>19</v>
      </c>
      <c r="J154" s="112"/>
      <c r="K154" s="380"/>
      <c r="L154" s="114">
        <v>0.08</v>
      </c>
      <c r="M154" s="381">
        <f t="shared" si="25"/>
        <v>0</v>
      </c>
      <c r="N154" s="381">
        <f t="shared" si="18"/>
        <v>0</v>
      </c>
      <c r="O154" s="206"/>
      <c r="P154" s="81">
        <f t="shared" si="26"/>
        <v>0</v>
      </c>
      <c r="Q154" s="118">
        <f t="shared" si="19"/>
        <v>0</v>
      </c>
      <c r="R154" s="118">
        <f t="shared" si="20"/>
        <v>0</v>
      </c>
      <c r="S154" s="118">
        <f t="shared" si="21"/>
        <v>0</v>
      </c>
      <c r="T154" s="81">
        <f t="shared" si="22"/>
        <v>0</v>
      </c>
      <c r="U154" s="81">
        <f t="shared" si="23"/>
        <v>0</v>
      </c>
    </row>
    <row r="155" spans="1:21" ht="22.5">
      <c r="A155" s="379" t="s">
        <v>1019</v>
      </c>
      <c r="B155" s="157" t="s">
        <v>1020</v>
      </c>
      <c r="C155" s="68"/>
      <c r="D155" s="159"/>
      <c r="E155" s="68" t="s">
        <v>1021</v>
      </c>
      <c r="F155" s="593">
        <v>1</v>
      </c>
      <c r="G155" s="558">
        <v>1</v>
      </c>
      <c r="H155" s="553">
        <v>1</v>
      </c>
      <c r="I155" s="159">
        <f t="shared" si="24"/>
        <v>3</v>
      </c>
      <c r="J155" s="112"/>
      <c r="K155" s="380"/>
      <c r="L155" s="114">
        <v>0.08</v>
      </c>
      <c r="M155" s="381">
        <f t="shared" si="25"/>
        <v>0</v>
      </c>
      <c r="N155" s="381">
        <f t="shared" si="18"/>
        <v>0</v>
      </c>
      <c r="O155" s="206"/>
      <c r="P155" s="81">
        <f t="shared" si="26"/>
        <v>0</v>
      </c>
      <c r="Q155" s="118">
        <f t="shared" si="19"/>
        <v>0</v>
      </c>
      <c r="R155" s="118">
        <f t="shared" si="20"/>
        <v>0</v>
      </c>
      <c r="S155" s="118">
        <f t="shared" si="21"/>
        <v>0</v>
      </c>
      <c r="T155" s="81">
        <f t="shared" si="22"/>
        <v>0</v>
      </c>
      <c r="U155" s="81">
        <f t="shared" si="23"/>
        <v>0</v>
      </c>
    </row>
    <row r="156" spans="1:21" ht="22.5">
      <c r="A156" s="379" t="s">
        <v>1022</v>
      </c>
      <c r="B156" s="157" t="s">
        <v>1023</v>
      </c>
      <c r="C156" s="68"/>
      <c r="D156" s="159"/>
      <c r="E156" s="68" t="s">
        <v>1024</v>
      </c>
      <c r="F156" s="593">
        <v>5</v>
      </c>
      <c r="G156" s="558">
        <v>2</v>
      </c>
      <c r="H156" s="553">
        <v>0</v>
      </c>
      <c r="I156" s="159">
        <f t="shared" si="24"/>
        <v>7</v>
      </c>
      <c r="J156" s="112"/>
      <c r="K156" s="380"/>
      <c r="L156" s="114">
        <v>0.08</v>
      </c>
      <c r="M156" s="381">
        <f t="shared" si="25"/>
        <v>0</v>
      </c>
      <c r="N156" s="381">
        <f t="shared" si="18"/>
        <v>0</v>
      </c>
      <c r="O156" s="206"/>
      <c r="P156" s="81">
        <f t="shared" si="26"/>
        <v>0</v>
      </c>
      <c r="Q156" s="118">
        <f t="shared" si="19"/>
        <v>0</v>
      </c>
      <c r="R156" s="118">
        <f t="shared" si="20"/>
        <v>0</v>
      </c>
      <c r="S156" s="118">
        <f t="shared" si="21"/>
        <v>0</v>
      </c>
      <c r="T156" s="81">
        <f t="shared" si="22"/>
        <v>0</v>
      </c>
      <c r="U156" s="81">
        <f t="shared" si="23"/>
        <v>0</v>
      </c>
    </row>
    <row r="157" spans="1:21" ht="101.25">
      <c r="A157" s="379" t="s">
        <v>1025</v>
      </c>
      <c r="B157" s="143" t="s">
        <v>1026</v>
      </c>
      <c r="C157" s="109"/>
      <c r="D157" s="109"/>
      <c r="E157" s="68" t="s">
        <v>1027</v>
      </c>
      <c r="F157" s="593">
        <v>1</v>
      </c>
      <c r="G157" s="558">
        <v>30</v>
      </c>
      <c r="H157" s="553">
        <v>10</v>
      </c>
      <c r="I157" s="159">
        <f t="shared" si="24"/>
        <v>41</v>
      </c>
      <c r="J157" s="189"/>
      <c r="K157" s="386"/>
      <c r="L157" s="191">
        <v>0</v>
      </c>
      <c r="M157" s="381">
        <f t="shared" si="25"/>
        <v>0</v>
      </c>
      <c r="N157" s="381">
        <f t="shared" si="18"/>
        <v>0</v>
      </c>
      <c r="O157" s="180"/>
      <c r="P157" s="81">
        <f t="shared" si="26"/>
        <v>0</v>
      </c>
      <c r="Q157" s="118">
        <f t="shared" si="19"/>
        <v>0</v>
      </c>
      <c r="R157" s="118">
        <f t="shared" si="20"/>
        <v>0</v>
      </c>
      <c r="S157" s="118">
        <f t="shared" si="21"/>
        <v>0</v>
      </c>
      <c r="T157" s="81">
        <f t="shared" si="22"/>
        <v>0</v>
      </c>
      <c r="U157" s="81">
        <f t="shared" si="23"/>
        <v>0</v>
      </c>
    </row>
    <row r="158" spans="1:21" ht="22.5">
      <c r="A158" s="379" t="s">
        <v>1028</v>
      </c>
      <c r="B158" s="143" t="s">
        <v>1029</v>
      </c>
      <c r="C158" s="20"/>
      <c r="D158" s="20"/>
      <c r="E158" s="68" t="s">
        <v>1030</v>
      </c>
      <c r="F158" s="593">
        <v>3</v>
      </c>
      <c r="G158" s="558">
        <v>0</v>
      </c>
      <c r="H158" s="553">
        <v>0</v>
      </c>
      <c r="I158" s="159">
        <f t="shared" si="24"/>
        <v>3</v>
      </c>
      <c r="J158" s="20"/>
      <c r="K158" s="673"/>
      <c r="L158" s="34">
        <v>0.08</v>
      </c>
      <c r="M158" s="381">
        <f t="shared" si="25"/>
        <v>0</v>
      </c>
      <c r="N158" s="381">
        <f t="shared" si="18"/>
        <v>0</v>
      </c>
      <c r="O158" s="22"/>
      <c r="P158" s="81">
        <f t="shared" si="26"/>
        <v>0</v>
      </c>
      <c r="Q158" s="118">
        <f t="shared" si="19"/>
        <v>0</v>
      </c>
      <c r="R158" s="118">
        <f t="shared" si="20"/>
        <v>0</v>
      </c>
      <c r="S158" s="118">
        <f t="shared" si="21"/>
        <v>0</v>
      </c>
      <c r="T158" s="81">
        <f t="shared" si="22"/>
        <v>0</v>
      </c>
      <c r="U158" s="81">
        <f t="shared" si="23"/>
        <v>0</v>
      </c>
    </row>
    <row r="159" spans="1:21" ht="22.5">
      <c r="A159" s="379" t="s">
        <v>1031</v>
      </c>
      <c r="B159" s="143" t="s">
        <v>1029</v>
      </c>
      <c r="C159" s="20"/>
      <c r="D159" s="20"/>
      <c r="E159" s="68" t="s">
        <v>1032</v>
      </c>
      <c r="F159" s="593">
        <v>3</v>
      </c>
      <c r="G159" s="558">
        <v>0</v>
      </c>
      <c r="H159" s="553">
        <v>0</v>
      </c>
      <c r="I159" s="159">
        <f t="shared" si="24"/>
        <v>3</v>
      </c>
      <c r="J159" s="20"/>
      <c r="K159" s="673"/>
      <c r="L159" s="34">
        <v>0.08</v>
      </c>
      <c r="M159" s="381">
        <f t="shared" si="25"/>
        <v>0</v>
      </c>
      <c r="N159" s="381">
        <f t="shared" si="18"/>
        <v>0</v>
      </c>
      <c r="O159" s="22"/>
      <c r="P159" s="81">
        <f t="shared" si="26"/>
        <v>0</v>
      </c>
      <c r="Q159" s="118">
        <f t="shared" si="19"/>
        <v>0</v>
      </c>
      <c r="R159" s="118">
        <f t="shared" si="20"/>
        <v>0</v>
      </c>
      <c r="S159" s="118">
        <f t="shared" si="21"/>
        <v>0</v>
      </c>
      <c r="T159" s="81">
        <f t="shared" si="22"/>
        <v>0</v>
      </c>
      <c r="U159" s="81">
        <f t="shared" si="23"/>
        <v>0</v>
      </c>
    </row>
    <row r="160" spans="1:21" ht="22.5">
      <c r="A160" s="379" t="s">
        <v>1033</v>
      </c>
      <c r="B160" s="143" t="s">
        <v>1034</v>
      </c>
      <c r="C160" s="109"/>
      <c r="D160" s="109"/>
      <c r="E160" s="68" t="s">
        <v>1035</v>
      </c>
      <c r="F160" s="593">
        <v>45</v>
      </c>
      <c r="G160" s="558">
        <v>130</v>
      </c>
      <c r="H160" s="553">
        <v>90</v>
      </c>
      <c r="I160" s="159">
        <f t="shared" si="24"/>
        <v>265</v>
      </c>
      <c r="J160" s="112"/>
      <c r="K160" s="383"/>
      <c r="L160" s="124">
        <v>0.08</v>
      </c>
      <c r="M160" s="381">
        <f t="shared" si="25"/>
        <v>0</v>
      </c>
      <c r="N160" s="381">
        <f t="shared" si="18"/>
        <v>0</v>
      </c>
      <c r="O160" s="180"/>
      <c r="P160" s="81">
        <f t="shared" si="26"/>
        <v>0</v>
      </c>
      <c r="Q160" s="118">
        <f t="shared" si="19"/>
        <v>0</v>
      </c>
      <c r="R160" s="118">
        <f t="shared" si="20"/>
        <v>0</v>
      </c>
      <c r="S160" s="118">
        <f t="shared" si="21"/>
        <v>0</v>
      </c>
      <c r="T160" s="81">
        <f t="shared" si="22"/>
        <v>0</v>
      </c>
      <c r="U160" s="81">
        <f t="shared" si="23"/>
        <v>0</v>
      </c>
    </row>
    <row r="161" spans="1:21" ht="22.5">
      <c r="A161" s="379" t="s">
        <v>1036</v>
      </c>
      <c r="B161" s="143" t="s">
        <v>1037</v>
      </c>
      <c r="C161" s="19"/>
      <c r="D161" s="20"/>
      <c r="E161" s="68" t="s">
        <v>1038</v>
      </c>
      <c r="F161" s="593">
        <v>5</v>
      </c>
      <c r="G161" s="558">
        <v>0</v>
      </c>
      <c r="H161" s="518">
        <v>0</v>
      </c>
      <c r="I161" s="159">
        <f t="shared" si="24"/>
        <v>5</v>
      </c>
      <c r="J161" s="20"/>
      <c r="K161" s="673"/>
      <c r="L161" s="34">
        <v>0</v>
      </c>
      <c r="M161" s="381">
        <f t="shared" si="25"/>
        <v>0</v>
      </c>
      <c r="N161" s="381">
        <f t="shared" si="18"/>
        <v>0</v>
      </c>
      <c r="O161" s="385"/>
      <c r="P161" s="81">
        <f t="shared" si="26"/>
        <v>0</v>
      </c>
      <c r="Q161" s="118">
        <f t="shared" si="19"/>
        <v>0</v>
      </c>
      <c r="R161" s="118">
        <f t="shared" si="20"/>
        <v>0</v>
      </c>
      <c r="S161" s="118">
        <f t="shared" si="21"/>
        <v>0</v>
      </c>
      <c r="T161" s="81">
        <f t="shared" si="22"/>
        <v>0</v>
      </c>
      <c r="U161" s="81">
        <f t="shared" si="23"/>
        <v>0</v>
      </c>
    </row>
    <row r="162" spans="1:21" ht="22.5">
      <c r="A162" s="379" t="s">
        <v>1039</v>
      </c>
      <c r="B162" s="143" t="s">
        <v>1040</v>
      </c>
      <c r="C162" s="19"/>
      <c r="D162" s="20"/>
      <c r="E162" s="68" t="s">
        <v>1041</v>
      </c>
      <c r="F162" s="593">
        <v>0</v>
      </c>
      <c r="G162" s="558">
        <v>0</v>
      </c>
      <c r="H162" s="518">
        <v>1</v>
      </c>
      <c r="I162" s="159">
        <f t="shared" si="24"/>
        <v>1</v>
      </c>
      <c r="J162" s="384"/>
      <c r="K162" s="672"/>
      <c r="L162" s="34">
        <v>0.08</v>
      </c>
      <c r="M162" s="381">
        <f t="shared" si="25"/>
        <v>0</v>
      </c>
      <c r="N162" s="381">
        <f t="shared" si="18"/>
        <v>0</v>
      </c>
      <c r="O162" s="385"/>
      <c r="P162" s="81">
        <f t="shared" si="26"/>
        <v>0</v>
      </c>
      <c r="Q162" s="118">
        <f t="shared" si="19"/>
        <v>0</v>
      </c>
      <c r="R162" s="118">
        <f t="shared" si="20"/>
        <v>0</v>
      </c>
      <c r="S162" s="118">
        <f t="shared" si="21"/>
        <v>0</v>
      </c>
      <c r="T162" s="81">
        <f t="shared" si="22"/>
        <v>0</v>
      </c>
      <c r="U162" s="81">
        <f t="shared" si="23"/>
        <v>0</v>
      </c>
    </row>
    <row r="163" spans="1:21" ht="22.5">
      <c r="A163" s="379" t="s">
        <v>1042</v>
      </c>
      <c r="B163" s="143" t="s">
        <v>1043</v>
      </c>
      <c r="C163" s="19"/>
      <c r="D163" s="20"/>
      <c r="E163" s="68" t="s">
        <v>1044</v>
      </c>
      <c r="F163" s="593">
        <v>5</v>
      </c>
      <c r="G163" s="558">
        <v>1</v>
      </c>
      <c r="H163" s="518">
        <v>1</v>
      </c>
      <c r="I163" s="159">
        <f t="shared" si="24"/>
        <v>7</v>
      </c>
      <c r="J163" s="20"/>
      <c r="K163" s="673"/>
      <c r="L163" s="34">
        <v>0.08</v>
      </c>
      <c r="M163" s="381">
        <f t="shared" si="25"/>
        <v>0</v>
      </c>
      <c r="N163" s="381">
        <f t="shared" si="18"/>
        <v>0</v>
      </c>
      <c r="O163" s="385"/>
      <c r="P163" s="81">
        <f t="shared" si="26"/>
        <v>0</v>
      </c>
      <c r="Q163" s="118">
        <f t="shared" si="19"/>
        <v>0</v>
      </c>
      <c r="R163" s="118">
        <f t="shared" si="20"/>
        <v>0</v>
      </c>
      <c r="S163" s="118">
        <f t="shared" si="21"/>
        <v>0</v>
      </c>
      <c r="T163" s="81">
        <f t="shared" si="22"/>
        <v>0</v>
      </c>
      <c r="U163" s="81">
        <f t="shared" si="23"/>
        <v>0</v>
      </c>
    </row>
    <row r="164" spans="1:21" ht="22.5">
      <c r="A164" s="379" t="s">
        <v>1045</v>
      </c>
      <c r="B164" s="143" t="s">
        <v>1043</v>
      </c>
      <c r="C164" s="19"/>
      <c r="D164" s="20"/>
      <c r="E164" s="68" t="s">
        <v>1046</v>
      </c>
      <c r="F164" s="593">
        <v>5</v>
      </c>
      <c r="G164" s="558">
        <v>1</v>
      </c>
      <c r="H164" s="518">
        <v>1</v>
      </c>
      <c r="I164" s="159">
        <f t="shared" si="24"/>
        <v>7</v>
      </c>
      <c r="J164" s="20"/>
      <c r="K164" s="673"/>
      <c r="L164" s="34">
        <v>0.08</v>
      </c>
      <c r="M164" s="381">
        <f t="shared" si="25"/>
        <v>0</v>
      </c>
      <c r="N164" s="381">
        <f t="shared" si="18"/>
        <v>0</v>
      </c>
      <c r="O164" s="385"/>
      <c r="P164" s="81">
        <f t="shared" si="26"/>
        <v>0</v>
      </c>
      <c r="Q164" s="118">
        <f t="shared" si="19"/>
        <v>0</v>
      </c>
      <c r="R164" s="118">
        <f t="shared" si="20"/>
        <v>0</v>
      </c>
      <c r="S164" s="118">
        <f t="shared" si="21"/>
        <v>0</v>
      </c>
      <c r="T164" s="81">
        <f t="shared" si="22"/>
        <v>0</v>
      </c>
      <c r="U164" s="81">
        <f t="shared" si="23"/>
        <v>0</v>
      </c>
    </row>
    <row r="165" spans="1:21" ht="22.5">
      <c r="A165" s="379" t="s">
        <v>1047</v>
      </c>
      <c r="B165" s="143" t="s">
        <v>1048</v>
      </c>
      <c r="C165" s="19"/>
      <c r="D165" s="20"/>
      <c r="E165" s="68" t="s">
        <v>1049</v>
      </c>
      <c r="F165" s="593">
        <v>0</v>
      </c>
      <c r="G165" s="558">
        <v>0</v>
      </c>
      <c r="H165" s="518">
        <v>1</v>
      </c>
      <c r="I165" s="159">
        <f t="shared" si="24"/>
        <v>1</v>
      </c>
      <c r="J165" s="384"/>
      <c r="K165" s="672"/>
      <c r="L165" s="34">
        <v>0.08</v>
      </c>
      <c r="M165" s="381">
        <f t="shared" si="25"/>
        <v>0</v>
      </c>
      <c r="N165" s="381">
        <f t="shared" si="18"/>
        <v>0</v>
      </c>
      <c r="O165" s="385"/>
      <c r="P165" s="81">
        <f t="shared" si="26"/>
        <v>0</v>
      </c>
      <c r="Q165" s="118">
        <f t="shared" si="19"/>
        <v>0</v>
      </c>
      <c r="R165" s="118">
        <f t="shared" si="20"/>
        <v>0</v>
      </c>
      <c r="S165" s="118">
        <f t="shared" si="21"/>
        <v>0</v>
      </c>
      <c r="T165" s="81">
        <f t="shared" si="22"/>
        <v>0</v>
      </c>
      <c r="U165" s="81">
        <f t="shared" si="23"/>
        <v>0</v>
      </c>
    </row>
    <row r="166" spans="1:21" ht="22.5">
      <c r="A166" s="379" t="s">
        <v>1050</v>
      </c>
      <c r="B166" s="143" t="s">
        <v>1051</v>
      </c>
      <c r="C166" s="19"/>
      <c r="D166" s="20"/>
      <c r="E166" s="68" t="s">
        <v>1052</v>
      </c>
      <c r="F166" s="593">
        <v>0</v>
      </c>
      <c r="G166" s="558">
        <v>0</v>
      </c>
      <c r="H166" s="518">
        <v>1</v>
      </c>
      <c r="I166" s="159">
        <f t="shared" si="24"/>
        <v>1</v>
      </c>
      <c r="J166" s="384"/>
      <c r="K166" s="672"/>
      <c r="L166" s="34">
        <v>0.08</v>
      </c>
      <c r="M166" s="381">
        <f t="shared" si="25"/>
        <v>0</v>
      </c>
      <c r="N166" s="381">
        <f t="shared" si="18"/>
        <v>0</v>
      </c>
      <c r="O166" s="385"/>
      <c r="P166" s="81">
        <f t="shared" si="26"/>
        <v>0</v>
      </c>
      <c r="Q166" s="118">
        <f t="shared" si="19"/>
        <v>0</v>
      </c>
      <c r="R166" s="118">
        <f t="shared" si="20"/>
        <v>0</v>
      </c>
      <c r="S166" s="118">
        <f t="shared" si="21"/>
        <v>0</v>
      </c>
      <c r="T166" s="81">
        <f t="shared" si="22"/>
        <v>0</v>
      </c>
      <c r="U166" s="81">
        <f t="shared" si="23"/>
        <v>0</v>
      </c>
    </row>
    <row r="167" spans="1:21" ht="22.5">
      <c r="A167" s="379" t="s">
        <v>1053</v>
      </c>
      <c r="B167" s="157" t="s">
        <v>1054</v>
      </c>
      <c r="C167" s="68"/>
      <c r="D167" s="159"/>
      <c r="E167" s="391" t="s">
        <v>906</v>
      </c>
      <c r="F167" s="593">
        <v>2</v>
      </c>
      <c r="G167" s="558">
        <v>30</v>
      </c>
      <c r="H167" s="553">
        <v>2</v>
      </c>
      <c r="I167" s="159">
        <f t="shared" si="24"/>
        <v>34</v>
      </c>
      <c r="J167" s="112"/>
      <c r="K167" s="380"/>
      <c r="L167" s="114">
        <v>0.08</v>
      </c>
      <c r="M167" s="381">
        <f t="shared" si="25"/>
        <v>0</v>
      </c>
      <c r="N167" s="381">
        <f t="shared" si="18"/>
        <v>0</v>
      </c>
      <c r="O167" s="206"/>
      <c r="P167" s="81">
        <f t="shared" si="26"/>
        <v>0</v>
      </c>
      <c r="Q167" s="118">
        <f t="shared" si="19"/>
        <v>0</v>
      </c>
      <c r="R167" s="118">
        <f t="shared" si="20"/>
        <v>0</v>
      </c>
      <c r="S167" s="118">
        <f t="shared" si="21"/>
        <v>0</v>
      </c>
      <c r="T167" s="81">
        <f t="shared" si="22"/>
        <v>0</v>
      </c>
      <c r="U167" s="81">
        <f t="shared" si="23"/>
        <v>0</v>
      </c>
    </row>
    <row r="168" spans="1:21" ht="22.5">
      <c r="A168" s="379" t="s">
        <v>1055</v>
      </c>
      <c r="B168" s="157" t="s">
        <v>1056</v>
      </c>
      <c r="C168" s="68"/>
      <c r="D168" s="159"/>
      <c r="E168" s="391" t="s">
        <v>906</v>
      </c>
      <c r="F168" s="593">
        <v>2</v>
      </c>
      <c r="G168" s="558">
        <v>45</v>
      </c>
      <c r="H168" s="553">
        <v>2</v>
      </c>
      <c r="I168" s="159">
        <f t="shared" si="24"/>
        <v>49</v>
      </c>
      <c r="J168" s="112"/>
      <c r="K168" s="380"/>
      <c r="L168" s="114">
        <v>0.08</v>
      </c>
      <c r="M168" s="381">
        <f t="shared" si="25"/>
        <v>0</v>
      </c>
      <c r="N168" s="381">
        <f t="shared" si="18"/>
        <v>0</v>
      </c>
      <c r="O168" s="206"/>
      <c r="P168" s="81">
        <f t="shared" si="26"/>
        <v>0</v>
      </c>
      <c r="Q168" s="118">
        <f t="shared" si="19"/>
        <v>0</v>
      </c>
      <c r="R168" s="118">
        <f t="shared" si="20"/>
        <v>0</v>
      </c>
      <c r="S168" s="118">
        <f t="shared" si="21"/>
        <v>0</v>
      </c>
      <c r="T168" s="81">
        <f t="shared" si="22"/>
        <v>0</v>
      </c>
      <c r="U168" s="81">
        <f t="shared" si="23"/>
        <v>0</v>
      </c>
    </row>
    <row r="169" spans="1:21" ht="22.5">
      <c r="A169" s="379" t="s">
        <v>1057</v>
      </c>
      <c r="B169" s="157" t="s">
        <v>1058</v>
      </c>
      <c r="C169" s="68"/>
      <c r="D169" s="159"/>
      <c r="E169" s="68" t="s">
        <v>906</v>
      </c>
      <c r="F169" s="593">
        <v>0</v>
      </c>
      <c r="G169" s="558">
        <v>1</v>
      </c>
      <c r="H169" s="553">
        <v>2</v>
      </c>
      <c r="I169" s="159">
        <f t="shared" si="24"/>
        <v>3</v>
      </c>
      <c r="J169" s="112"/>
      <c r="K169" s="380"/>
      <c r="L169" s="114">
        <v>0.08</v>
      </c>
      <c r="M169" s="381">
        <f t="shared" si="25"/>
        <v>0</v>
      </c>
      <c r="N169" s="381">
        <f t="shared" si="18"/>
        <v>0</v>
      </c>
      <c r="O169" s="206"/>
      <c r="P169" s="81">
        <f t="shared" si="26"/>
        <v>0</v>
      </c>
      <c r="Q169" s="118">
        <f t="shared" si="19"/>
        <v>0</v>
      </c>
      <c r="R169" s="118">
        <f t="shared" si="20"/>
        <v>0</v>
      </c>
      <c r="S169" s="118">
        <f t="shared" si="21"/>
        <v>0</v>
      </c>
      <c r="T169" s="81">
        <f t="shared" si="22"/>
        <v>0</v>
      </c>
      <c r="U169" s="81">
        <f t="shared" si="23"/>
        <v>0</v>
      </c>
    </row>
    <row r="170" spans="1:21" ht="45">
      <c r="A170" s="379" t="s">
        <v>1059</v>
      </c>
      <c r="B170" s="143" t="s">
        <v>1060</v>
      </c>
      <c r="C170" s="68"/>
      <c r="D170" s="159"/>
      <c r="E170" s="68" t="s">
        <v>1061</v>
      </c>
      <c r="F170" s="593">
        <v>5</v>
      </c>
      <c r="G170" s="558">
        <v>0</v>
      </c>
      <c r="H170" s="559">
        <v>0</v>
      </c>
      <c r="I170" s="159">
        <f t="shared" si="24"/>
        <v>5</v>
      </c>
      <c r="J170" s="112"/>
      <c r="K170" s="380"/>
      <c r="L170" s="114">
        <v>0.08</v>
      </c>
      <c r="M170" s="381">
        <f t="shared" si="25"/>
        <v>0</v>
      </c>
      <c r="N170" s="381">
        <f t="shared" si="18"/>
        <v>0</v>
      </c>
      <c r="O170" s="382"/>
      <c r="P170" s="81">
        <f t="shared" si="26"/>
        <v>0</v>
      </c>
      <c r="Q170" s="118">
        <f t="shared" si="19"/>
        <v>0</v>
      </c>
      <c r="R170" s="118">
        <f t="shared" si="20"/>
        <v>0</v>
      </c>
      <c r="S170" s="118">
        <f t="shared" si="21"/>
        <v>0</v>
      </c>
      <c r="T170" s="81">
        <f t="shared" si="22"/>
        <v>0</v>
      </c>
      <c r="U170" s="81">
        <f t="shared" si="23"/>
        <v>0</v>
      </c>
    </row>
    <row r="171" spans="1:21" ht="33.75">
      <c r="A171" s="379" t="s">
        <v>1062</v>
      </c>
      <c r="B171" s="143" t="s">
        <v>1063</v>
      </c>
      <c r="C171" s="68"/>
      <c r="D171" s="159"/>
      <c r="E171" s="68" t="s">
        <v>1064</v>
      </c>
      <c r="F171" s="593">
        <v>3</v>
      </c>
      <c r="G171" s="558">
        <v>0</v>
      </c>
      <c r="H171" s="559">
        <v>0</v>
      </c>
      <c r="I171" s="159">
        <f t="shared" si="24"/>
        <v>3</v>
      </c>
      <c r="J171" s="112"/>
      <c r="K171" s="380"/>
      <c r="L171" s="114">
        <v>0.08</v>
      </c>
      <c r="M171" s="381">
        <f t="shared" si="25"/>
        <v>0</v>
      </c>
      <c r="N171" s="381">
        <f t="shared" si="18"/>
        <v>0</v>
      </c>
      <c r="O171" s="382"/>
      <c r="P171" s="81">
        <f t="shared" si="26"/>
        <v>0</v>
      </c>
      <c r="Q171" s="118">
        <f t="shared" si="19"/>
        <v>0</v>
      </c>
      <c r="R171" s="118">
        <f t="shared" si="20"/>
        <v>0</v>
      </c>
      <c r="S171" s="118">
        <f t="shared" si="21"/>
        <v>0</v>
      </c>
      <c r="T171" s="81">
        <f t="shared" si="22"/>
        <v>0</v>
      </c>
      <c r="U171" s="81">
        <f t="shared" si="23"/>
        <v>0</v>
      </c>
    </row>
    <row r="172" spans="1:21" ht="22.5">
      <c r="A172" s="379" t="s">
        <v>1065</v>
      </c>
      <c r="B172" s="392" t="s">
        <v>1066</v>
      </c>
      <c r="C172" s="109"/>
      <c r="D172" s="109"/>
      <c r="E172" s="391" t="s">
        <v>150</v>
      </c>
      <c r="F172" s="593">
        <v>2</v>
      </c>
      <c r="G172" s="558">
        <v>0</v>
      </c>
      <c r="H172" s="553">
        <v>100</v>
      </c>
      <c r="I172" s="159">
        <f t="shared" si="24"/>
        <v>102</v>
      </c>
      <c r="J172" s="189"/>
      <c r="K172" s="386"/>
      <c r="L172" s="191">
        <v>0.08</v>
      </c>
      <c r="M172" s="381">
        <f t="shared" si="25"/>
        <v>0</v>
      </c>
      <c r="N172" s="381">
        <f t="shared" si="18"/>
        <v>0</v>
      </c>
      <c r="O172" s="180"/>
      <c r="P172" s="81">
        <f t="shared" si="26"/>
        <v>0</v>
      </c>
      <c r="Q172" s="118">
        <f t="shared" si="19"/>
        <v>0</v>
      </c>
      <c r="R172" s="118">
        <f t="shared" si="20"/>
        <v>0</v>
      </c>
      <c r="S172" s="118">
        <f t="shared" si="21"/>
        <v>0</v>
      </c>
      <c r="T172" s="81">
        <f t="shared" si="22"/>
        <v>0</v>
      </c>
      <c r="U172" s="81">
        <f t="shared" si="23"/>
        <v>0</v>
      </c>
    </row>
    <row r="173" spans="1:21" ht="22.5">
      <c r="A173" s="379" t="s">
        <v>1067</v>
      </c>
      <c r="B173" s="392" t="s">
        <v>1068</v>
      </c>
      <c r="C173" s="109"/>
      <c r="D173" s="109"/>
      <c r="E173" s="391" t="s">
        <v>1069</v>
      </c>
      <c r="F173" s="593">
        <v>2</v>
      </c>
      <c r="G173" s="558">
        <v>0</v>
      </c>
      <c r="H173" s="553">
        <v>10</v>
      </c>
      <c r="I173" s="159">
        <f t="shared" si="24"/>
        <v>12</v>
      </c>
      <c r="J173" s="189"/>
      <c r="K173" s="386"/>
      <c r="L173" s="191">
        <v>0.08</v>
      </c>
      <c r="M173" s="381">
        <f t="shared" si="25"/>
        <v>0</v>
      </c>
      <c r="N173" s="381">
        <f t="shared" si="18"/>
        <v>0</v>
      </c>
      <c r="O173" s="180"/>
      <c r="P173" s="81">
        <f t="shared" si="26"/>
        <v>0</v>
      </c>
      <c r="Q173" s="118">
        <f t="shared" si="19"/>
        <v>0</v>
      </c>
      <c r="R173" s="118">
        <f t="shared" si="20"/>
        <v>0</v>
      </c>
      <c r="S173" s="118">
        <f t="shared" si="21"/>
        <v>0</v>
      </c>
      <c r="T173" s="81">
        <f t="shared" si="22"/>
        <v>0</v>
      </c>
      <c r="U173" s="81">
        <f t="shared" si="23"/>
        <v>0</v>
      </c>
    </row>
    <row r="174" spans="1:21" ht="22.5">
      <c r="A174" s="379" t="s">
        <v>1070</v>
      </c>
      <c r="B174" s="392" t="s">
        <v>1071</v>
      </c>
      <c r="C174" s="109"/>
      <c r="D174" s="109"/>
      <c r="E174" s="391" t="s">
        <v>1072</v>
      </c>
      <c r="F174" s="593">
        <v>1</v>
      </c>
      <c r="G174" s="558">
        <v>1</v>
      </c>
      <c r="H174" s="553">
        <v>1</v>
      </c>
      <c r="I174" s="159">
        <f t="shared" si="24"/>
        <v>3</v>
      </c>
      <c r="J174" s="189"/>
      <c r="K174" s="386"/>
      <c r="L174" s="191">
        <v>0.08</v>
      </c>
      <c r="M174" s="381">
        <f t="shared" si="25"/>
        <v>0</v>
      </c>
      <c r="N174" s="381">
        <f t="shared" si="18"/>
        <v>0</v>
      </c>
      <c r="O174" s="180"/>
      <c r="P174" s="81">
        <f t="shared" si="26"/>
        <v>0</v>
      </c>
      <c r="Q174" s="118">
        <f t="shared" si="19"/>
        <v>0</v>
      </c>
      <c r="R174" s="118">
        <f t="shared" si="20"/>
        <v>0</v>
      </c>
      <c r="S174" s="118">
        <f t="shared" si="21"/>
        <v>0</v>
      </c>
      <c r="T174" s="81">
        <f t="shared" si="22"/>
        <v>0</v>
      </c>
      <c r="U174" s="81">
        <f t="shared" si="23"/>
        <v>0</v>
      </c>
    </row>
    <row r="175" spans="1:21" ht="22.5">
      <c r="A175" s="379" t="s">
        <v>1073</v>
      </c>
      <c r="B175" s="143" t="s">
        <v>1071</v>
      </c>
      <c r="C175" s="109"/>
      <c r="D175" s="109"/>
      <c r="E175" s="68" t="s">
        <v>1074</v>
      </c>
      <c r="F175" s="593">
        <v>0</v>
      </c>
      <c r="G175" s="558">
        <v>0</v>
      </c>
      <c r="H175" s="553">
        <v>1</v>
      </c>
      <c r="I175" s="159">
        <f t="shared" si="24"/>
        <v>1</v>
      </c>
      <c r="J175" s="189"/>
      <c r="K175" s="386"/>
      <c r="L175" s="191">
        <v>0.08</v>
      </c>
      <c r="M175" s="381">
        <f t="shared" si="25"/>
        <v>0</v>
      </c>
      <c r="N175" s="381">
        <f t="shared" si="18"/>
        <v>0</v>
      </c>
      <c r="O175" s="180"/>
      <c r="P175" s="81">
        <f t="shared" si="26"/>
        <v>0</v>
      </c>
      <c r="Q175" s="118">
        <f t="shared" si="19"/>
        <v>0</v>
      </c>
      <c r="R175" s="118">
        <f t="shared" si="20"/>
        <v>0</v>
      </c>
      <c r="S175" s="118">
        <f t="shared" si="21"/>
        <v>0</v>
      </c>
      <c r="T175" s="81">
        <f t="shared" si="22"/>
        <v>0</v>
      </c>
      <c r="U175" s="81">
        <f t="shared" si="23"/>
        <v>0</v>
      </c>
    </row>
    <row r="176" spans="1:21" ht="22.5">
      <c r="A176" s="379" t="s">
        <v>1075</v>
      </c>
      <c r="B176" s="143" t="s">
        <v>1076</v>
      </c>
      <c r="C176" s="109"/>
      <c r="D176" s="109"/>
      <c r="E176" s="68" t="s">
        <v>766</v>
      </c>
      <c r="F176" s="593">
        <v>5</v>
      </c>
      <c r="G176" s="558">
        <v>1</v>
      </c>
      <c r="H176" s="553">
        <v>2</v>
      </c>
      <c r="I176" s="159">
        <f t="shared" si="24"/>
        <v>8</v>
      </c>
      <c r="J176" s="112"/>
      <c r="K176" s="383"/>
      <c r="L176" s="124">
        <v>0.08</v>
      </c>
      <c r="M176" s="381">
        <f t="shared" si="25"/>
        <v>0</v>
      </c>
      <c r="N176" s="381">
        <f t="shared" si="18"/>
        <v>0</v>
      </c>
      <c r="O176" s="180"/>
      <c r="P176" s="81">
        <f t="shared" si="26"/>
        <v>0</v>
      </c>
      <c r="Q176" s="118">
        <f t="shared" si="19"/>
        <v>0</v>
      </c>
      <c r="R176" s="118">
        <f t="shared" si="20"/>
        <v>0</v>
      </c>
      <c r="S176" s="118">
        <f t="shared" si="21"/>
        <v>0</v>
      </c>
      <c r="T176" s="81">
        <f t="shared" si="22"/>
        <v>0</v>
      </c>
      <c r="U176" s="81">
        <f t="shared" si="23"/>
        <v>0</v>
      </c>
    </row>
    <row r="177" spans="1:21" ht="22.5">
      <c r="A177" s="379" t="s">
        <v>1077</v>
      </c>
      <c r="B177" s="143" t="s">
        <v>1078</v>
      </c>
      <c r="C177" s="109"/>
      <c r="D177" s="109"/>
      <c r="E177" s="68" t="s">
        <v>1079</v>
      </c>
      <c r="F177" s="593">
        <v>6</v>
      </c>
      <c r="G177" s="558">
        <v>0</v>
      </c>
      <c r="H177" s="553">
        <v>15</v>
      </c>
      <c r="I177" s="159">
        <f t="shared" si="24"/>
        <v>21</v>
      </c>
      <c r="J177" s="112"/>
      <c r="K177" s="383"/>
      <c r="L177" s="124">
        <v>0.08</v>
      </c>
      <c r="M177" s="381">
        <f t="shared" si="25"/>
        <v>0</v>
      </c>
      <c r="N177" s="381">
        <f t="shared" si="18"/>
        <v>0</v>
      </c>
      <c r="O177" s="180"/>
      <c r="P177" s="81">
        <f t="shared" si="26"/>
        <v>0</v>
      </c>
      <c r="Q177" s="118">
        <f t="shared" si="19"/>
        <v>0</v>
      </c>
      <c r="R177" s="118">
        <f t="shared" si="20"/>
        <v>0</v>
      </c>
      <c r="S177" s="118">
        <f t="shared" si="21"/>
        <v>0</v>
      </c>
      <c r="T177" s="81">
        <f t="shared" si="22"/>
        <v>0</v>
      </c>
      <c r="U177" s="81">
        <f t="shared" si="23"/>
        <v>0</v>
      </c>
    </row>
    <row r="178" spans="1:21" ht="33.75">
      <c r="A178" s="379" t="s">
        <v>1080</v>
      </c>
      <c r="B178" s="143" t="s">
        <v>1081</v>
      </c>
      <c r="C178" s="20"/>
      <c r="D178" s="20"/>
      <c r="E178" s="68" t="s">
        <v>1082</v>
      </c>
      <c r="F178" s="593">
        <v>5</v>
      </c>
      <c r="G178" s="558">
        <v>0</v>
      </c>
      <c r="H178" s="553">
        <v>0</v>
      </c>
      <c r="I178" s="159">
        <f t="shared" si="24"/>
        <v>5</v>
      </c>
      <c r="J178" s="20"/>
      <c r="K178" s="673"/>
      <c r="L178" s="34">
        <v>0.08</v>
      </c>
      <c r="M178" s="381">
        <f t="shared" si="25"/>
        <v>0</v>
      </c>
      <c r="N178" s="381">
        <f t="shared" si="18"/>
        <v>0</v>
      </c>
      <c r="O178" s="22"/>
      <c r="P178" s="81">
        <f t="shared" si="26"/>
        <v>0</v>
      </c>
      <c r="Q178" s="118">
        <f t="shared" si="19"/>
        <v>0</v>
      </c>
      <c r="R178" s="118">
        <f t="shared" si="20"/>
        <v>0</v>
      </c>
      <c r="S178" s="118">
        <f t="shared" si="21"/>
        <v>0</v>
      </c>
      <c r="T178" s="81">
        <f t="shared" si="22"/>
        <v>0</v>
      </c>
      <c r="U178" s="81">
        <f t="shared" si="23"/>
        <v>0</v>
      </c>
    </row>
    <row r="179" spans="1:21" ht="22.5">
      <c r="A179" s="379" t="s">
        <v>1083</v>
      </c>
      <c r="B179" s="157" t="s">
        <v>1084</v>
      </c>
      <c r="C179" s="68"/>
      <c r="D179" s="159"/>
      <c r="E179" s="68" t="s">
        <v>672</v>
      </c>
      <c r="F179" s="593">
        <v>1</v>
      </c>
      <c r="G179" s="558">
        <v>3</v>
      </c>
      <c r="H179" s="553">
        <v>0</v>
      </c>
      <c r="I179" s="159">
        <f t="shared" si="24"/>
        <v>4</v>
      </c>
      <c r="J179" s="112"/>
      <c r="K179" s="380"/>
      <c r="L179" s="114">
        <v>0.08</v>
      </c>
      <c r="M179" s="381">
        <f t="shared" si="25"/>
        <v>0</v>
      </c>
      <c r="N179" s="381">
        <f t="shared" si="18"/>
        <v>0</v>
      </c>
      <c r="O179" s="206"/>
      <c r="P179" s="81">
        <f t="shared" si="26"/>
        <v>0</v>
      </c>
      <c r="Q179" s="118">
        <f t="shared" si="19"/>
        <v>0</v>
      </c>
      <c r="R179" s="118">
        <f t="shared" si="20"/>
        <v>0</v>
      </c>
      <c r="S179" s="118">
        <f t="shared" si="21"/>
        <v>0</v>
      </c>
      <c r="T179" s="81">
        <f t="shared" si="22"/>
        <v>0</v>
      </c>
      <c r="U179" s="81">
        <f t="shared" si="23"/>
        <v>0</v>
      </c>
    </row>
    <row r="180" spans="1:21" ht="22.5">
      <c r="A180" s="379" t="s">
        <v>1085</v>
      </c>
      <c r="B180" s="157" t="s">
        <v>1086</v>
      </c>
      <c r="C180" s="68"/>
      <c r="D180" s="159"/>
      <c r="E180" s="68" t="s">
        <v>675</v>
      </c>
      <c r="F180" s="593">
        <v>1</v>
      </c>
      <c r="G180" s="558">
        <v>3</v>
      </c>
      <c r="H180" s="553">
        <v>0</v>
      </c>
      <c r="I180" s="159">
        <f t="shared" si="24"/>
        <v>4</v>
      </c>
      <c r="J180" s="112"/>
      <c r="K180" s="380"/>
      <c r="L180" s="114">
        <v>0.08</v>
      </c>
      <c r="M180" s="381">
        <f t="shared" si="25"/>
        <v>0</v>
      </c>
      <c r="N180" s="381">
        <f t="shared" si="18"/>
        <v>0</v>
      </c>
      <c r="O180" s="206"/>
      <c r="P180" s="81">
        <f t="shared" si="26"/>
        <v>0</v>
      </c>
      <c r="Q180" s="118">
        <f t="shared" si="19"/>
        <v>0</v>
      </c>
      <c r="R180" s="118">
        <f t="shared" si="20"/>
        <v>0</v>
      </c>
      <c r="S180" s="118">
        <f t="shared" si="21"/>
        <v>0</v>
      </c>
      <c r="T180" s="81">
        <f t="shared" si="22"/>
        <v>0</v>
      </c>
      <c r="U180" s="81">
        <f t="shared" si="23"/>
        <v>0</v>
      </c>
    </row>
    <row r="181" spans="1:21" ht="22.5">
      <c r="A181" s="379" t="s">
        <v>1087</v>
      </c>
      <c r="B181" s="143" t="s">
        <v>1088</v>
      </c>
      <c r="C181" s="109"/>
      <c r="D181" s="109"/>
      <c r="E181" s="68" t="s">
        <v>1079</v>
      </c>
      <c r="F181" s="593">
        <v>20</v>
      </c>
      <c r="G181" s="558">
        <v>18</v>
      </c>
      <c r="H181" s="553">
        <v>500</v>
      </c>
      <c r="I181" s="159">
        <f t="shared" si="24"/>
        <v>538</v>
      </c>
      <c r="J181" s="112"/>
      <c r="K181" s="383"/>
      <c r="L181" s="124">
        <v>0.08</v>
      </c>
      <c r="M181" s="381">
        <f t="shared" si="25"/>
        <v>0</v>
      </c>
      <c r="N181" s="381">
        <f t="shared" si="18"/>
        <v>0</v>
      </c>
      <c r="O181" s="180"/>
      <c r="P181" s="81">
        <f t="shared" si="26"/>
        <v>0</v>
      </c>
      <c r="Q181" s="118">
        <f t="shared" si="19"/>
        <v>0</v>
      </c>
      <c r="R181" s="118">
        <f t="shared" si="20"/>
        <v>0</v>
      </c>
      <c r="S181" s="118">
        <f t="shared" si="21"/>
        <v>0</v>
      </c>
      <c r="T181" s="81">
        <f t="shared" si="22"/>
        <v>0</v>
      </c>
      <c r="U181" s="81">
        <f t="shared" si="23"/>
        <v>0</v>
      </c>
    </row>
    <row r="182" spans="1:21" ht="22.5">
      <c r="A182" s="379" t="s">
        <v>1089</v>
      </c>
      <c r="B182" s="143" t="s">
        <v>1090</v>
      </c>
      <c r="C182" s="109"/>
      <c r="D182" s="109"/>
      <c r="E182" s="68" t="s">
        <v>749</v>
      </c>
      <c r="F182" s="593">
        <v>20</v>
      </c>
      <c r="G182" s="558">
        <v>5</v>
      </c>
      <c r="H182" s="553">
        <v>1</v>
      </c>
      <c r="I182" s="159">
        <f t="shared" si="24"/>
        <v>26</v>
      </c>
      <c r="J182" s="112"/>
      <c r="K182" s="383"/>
      <c r="L182" s="124">
        <v>0.08</v>
      </c>
      <c r="M182" s="381">
        <f t="shared" si="25"/>
        <v>0</v>
      </c>
      <c r="N182" s="381">
        <f t="shared" si="18"/>
        <v>0</v>
      </c>
      <c r="O182" s="180"/>
      <c r="P182" s="81">
        <f t="shared" si="26"/>
        <v>0</v>
      </c>
      <c r="Q182" s="118">
        <f t="shared" si="19"/>
        <v>0</v>
      </c>
      <c r="R182" s="118">
        <f t="shared" si="20"/>
        <v>0</v>
      </c>
      <c r="S182" s="118">
        <f t="shared" si="21"/>
        <v>0</v>
      </c>
      <c r="T182" s="81">
        <f t="shared" si="22"/>
        <v>0</v>
      </c>
      <c r="U182" s="81">
        <f t="shared" si="23"/>
        <v>0</v>
      </c>
    </row>
    <row r="183" spans="1:21" ht="22.5">
      <c r="A183" s="379" t="s">
        <v>1091</v>
      </c>
      <c r="B183" s="143" t="s">
        <v>1092</v>
      </c>
      <c r="C183" s="68"/>
      <c r="D183" s="159"/>
      <c r="E183" s="68" t="s">
        <v>1093</v>
      </c>
      <c r="F183" s="593">
        <v>3</v>
      </c>
      <c r="G183" s="558">
        <v>0</v>
      </c>
      <c r="H183" s="559">
        <v>0</v>
      </c>
      <c r="I183" s="159">
        <f t="shared" si="24"/>
        <v>3</v>
      </c>
      <c r="J183" s="112"/>
      <c r="K183" s="380"/>
      <c r="L183" s="114">
        <v>0.08</v>
      </c>
      <c r="M183" s="381">
        <f t="shared" si="25"/>
        <v>0</v>
      </c>
      <c r="N183" s="381">
        <f t="shared" si="18"/>
        <v>0</v>
      </c>
      <c r="O183" s="382"/>
      <c r="P183" s="81">
        <f t="shared" si="26"/>
        <v>0</v>
      </c>
      <c r="Q183" s="118">
        <f t="shared" si="19"/>
        <v>0</v>
      </c>
      <c r="R183" s="118">
        <f t="shared" si="20"/>
        <v>0</v>
      </c>
      <c r="S183" s="118">
        <f t="shared" si="21"/>
        <v>0</v>
      </c>
      <c r="T183" s="81">
        <f t="shared" si="22"/>
        <v>0</v>
      </c>
      <c r="U183" s="81">
        <f t="shared" si="23"/>
        <v>0</v>
      </c>
    </row>
    <row r="184" spans="1:21" ht="22.5">
      <c r="A184" s="379" t="s">
        <v>1094</v>
      </c>
      <c r="B184" s="157" t="s">
        <v>1095</v>
      </c>
      <c r="C184" s="68"/>
      <c r="D184" s="159"/>
      <c r="E184" s="68" t="s">
        <v>852</v>
      </c>
      <c r="F184" s="593">
        <v>1</v>
      </c>
      <c r="G184" s="558">
        <v>5</v>
      </c>
      <c r="H184" s="553">
        <v>1</v>
      </c>
      <c r="I184" s="159">
        <f t="shared" si="24"/>
        <v>7</v>
      </c>
      <c r="J184" s="112"/>
      <c r="K184" s="380"/>
      <c r="L184" s="114">
        <v>0.08</v>
      </c>
      <c r="M184" s="381">
        <f t="shared" si="25"/>
        <v>0</v>
      </c>
      <c r="N184" s="381">
        <f t="shared" si="18"/>
        <v>0</v>
      </c>
      <c r="O184" s="206"/>
      <c r="P184" s="81">
        <f t="shared" si="26"/>
        <v>0</v>
      </c>
      <c r="Q184" s="118">
        <f t="shared" si="19"/>
        <v>0</v>
      </c>
      <c r="R184" s="118">
        <f t="shared" si="20"/>
        <v>0</v>
      </c>
      <c r="S184" s="118">
        <f t="shared" si="21"/>
        <v>0</v>
      </c>
      <c r="T184" s="81">
        <f t="shared" si="22"/>
        <v>0</v>
      </c>
      <c r="U184" s="81">
        <f t="shared" si="23"/>
        <v>0</v>
      </c>
    </row>
    <row r="185" spans="1:21" ht="22.5">
      <c r="A185" s="379" t="s">
        <v>1096</v>
      </c>
      <c r="B185" s="157" t="s">
        <v>1097</v>
      </c>
      <c r="C185" s="68"/>
      <c r="D185" s="159"/>
      <c r="E185" s="68" t="s">
        <v>852</v>
      </c>
      <c r="F185" s="593">
        <v>1</v>
      </c>
      <c r="G185" s="558">
        <v>5</v>
      </c>
      <c r="H185" s="553">
        <v>2</v>
      </c>
      <c r="I185" s="159">
        <f t="shared" si="24"/>
        <v>8</v>
      </c>
      <c r="J185" s="112"/>
      <c r="K185" s="380"/>
      <c r="L185" s="114">
        <v>0.08</v>
      </c>
      <c r="M185" s="381">
        <f t="shared" si="25"/>
        <v>0</v>
      </c>
      <c r="N185" s="381">
        <f t="shared" si="18"/>
        <v>0</v>
      </c>
      <c r="O185" s="206"/>
      <c r="P185" s="81">
        <f t="shared" si="26"/>
        <v>0</v>
      </c>
      <c r="Q185" s="118">
        <f t="shared" si="19"/>
        <v>0</v>
      </c>
      <c r="R185" s="118">
        <f t="shared" si="20"/>
        <v>0</v>
      </c>
      <c r="S185" s="118">
        <f t="shared" si="21"/>
        <v>0</v>
      </c>
      <c r="T185" s="81">
        <f t="shared" si="22"/>
        <v>0</v>
      </c>
      <c r="U185" s="81">
        <f t="shared" si="23"/>
        <v>0</v>
      </c>
    </row>
    <row r="186" spans="1:21" ht="33.75">
      <c r="A186" s="379" t="s">
        <v>1098</v>
      </c>
      <c r="B186" s="143" t="s">
        <v>1099</v>
      </c>
      <c r="C186" s="109"/>
      <c r="D186" s="109"/>
      <c r="E186" s="68" t="s">
        <v>1100</v>
      </c>
      <c r="F186" s="593">
        <v>2</v>
      </c>
      <c r="G186" s="558">
        <v>2</v>
      </c>
      <c r="H186" s="553">
        <v>10</v>
      </c>
      <c r="I186" s="159">
        <f t="shared" si="24"/>
        <v>14</v>
      </c>
      <c r="J186" s="112"/>
      <c r="K186" s="383"/>
      <c r="L186" s="124">
        <v>0.08</v>
      </c>
      <c r="M186" s="381">
        <f t="shared" si="25"/>
        <v>0</v>
      </c>
      <c r="N186" s="381">
        <f t="shared" si="18"/>
        <v>0</v>
      </c>
      <c r="O186" s="180"/>
      <c r="P186" s="81">
        <f t="shared" si="26"/>
        <v>0</v>
      </c>
      <c r="Q186" s="118">
        <f t="shared" si="19"/>
        <v>0</v>
      </c>
      <c r="R186" s="118">
        <f t="shared" si="20"/>
        <v>0</v>
      </c>
      <c r="S186" s="118">
        <f t="shared" si="21"/>
        <v>0</v>
      </c>
      <c r="T186" s="81">
        <f t="shared" si="22"/>
        <v>0</v>
      </c>
      <c r="U186" s="81">
        <f t="shared" si="23"/>
        <v>0</v>
      </c>
    </row>
    <row r="187" spans="1:21" ht="22.5">
      <c r="A187" s="379" t="s">
        <v>1101</v>
      </c>
      <c r="B187" s="143" t="s">
        <v>1102</v>
      </c>
      <c r="C187" s="109"/>
      <c r="D187" s="109"/>
      <c r="E187" s="68" t="s">
        <v>648</v>
      </c>
      <c r="F187" s="593">
        <v>5</v>
      </c>
      <c r="G187" s="558">
        <v>5</v>
      </c>
      <c r="H187" s="553">
        <v>2</v>
      </c>
      <c r="I187" s="159">
        <f t="shared" si="24"/>
        <v>12</v>
      </c>
      <c r="J187" s="112"/>
      <c r="K187" s="383"/>
      <c r="L187" s="124">
        <v>0.08</v>
      </c>
      <c r="M187" s="381">
        <f t="shared" si="25"/>
        <v>0</v>
      </c>
      <c r="N187" s="381">
        <f t="shared" si="18"/>
        <v>0</v>
      </c>
      <c r="O187" s="180"/>
      <c r="P187" s="81">
        <f t="shared" si="26"/>
        <v>0</v>
      </c>
      <c r="Q187" s="118">
        <f t="shared" si="19"/>
        <v>0</v>
      </c>
      <c r="R187" s="118">
        <f t="shared" si="20"/>
        <v>0</v>
      </c>
      <c r="S187" s="118">
        <f t="shared" si="21"/>
        <v>0</v>
      </c>
      <c r="T187" s="81">
        <f t="shared" si="22"/>
        <v>0</v>
      </c>
      <c r="U187" s="81">
        <f t="shared" si="23"/>
        <v>0</v>
      </c>
    </row>
    <row r="188" spans="1:21" ht="22.5">
      <c r="A188" s="379" t="s">
        <v>1103</v>
      </c>
      <c r="B188" s="143" t="s">
        <v>1104</v>
      </c>
      <c r="C188" s="109"/>
      <c r="D188" s="109"/>
      <c r="E188" s="68" t="s">
        <v>648</v>
      </c>
      <c r="F188" s="593">
        <v>15</v>
      </c>
      <c r="G188" s="558">
        <v>5</v>
      </c>
      <c r="H188" s="553">
        <v>1</v>
      </c>
      <c r="I188" s="159">
        <f t="shared" si="24"/>
        <v>21</v>
      </c>
      <c r="J188" s="112"/>
      <c r="K188" s="383"/>
      <c r="L188" s="124">
        <v>0.08</v>
      </c>
      <c r="M188" s="381">
        <f t="shared" si="25"/>
        <v>0</v>
      </c>
      <c r="N188" s="381">
        <f t="shared" si="18"/>
        <v>0</v>
      </c>
      <c r="O188" s="180"/>
      <c r="P188" s="81">
        <f t="shared" si="26"/>
        <v>0</v>
      </c>
      <c r="Q188" s="118">
        <f t="shared" si="19"/>
        <v>0</v>
      </c>
      <c r="R188" s="118">
        <f t="shared" si="20"/>
        <v>0</v>
      </c>
      <c r="S188" s="118">
        <f t="shared" si="21"/>
        <v>0</v>
      </c>
      <c r="T188" s="81">
        <f t="shared" si="22"/>
        <v>0</v>
      </c>
      <c r="U188" s="81">
        <f t="shared" si="23"/>
        <v>0</v>
      </c>
    </row>
    <row r="189" spans="1:21" ht="22.5">
      <c r="A189" s="379" t="s">
        <v>1105</v>
      </c>
      <c r="B189" s="143" t="s">
        <v>1106</v>
      </c>
      <c r="C189" s="109"/>
      <c r="D189" s="109"/>
      <c r="E189" s="68" t="s">
        <v>648</v>
      </c>
      <c r="F189" s="593">
        <v>3</v>
      </c>
      <c r="G189" s="558">
        <v>1</v>
      </c>
      <c r="H189" s="553">
        <v>2</v>
      </c>
      <c r="I189" s="159">
        <f t="shared" si="24"/>
        <v>6</v>
      </c>
      <c r="J189" s="112"/>
      <c r="K189" s="383"/>
      <c r="L189" s="124">
        <v>0.08</v>
      </c>
      <c r="M189" s="381">
        <f t="shared" si="25"/>
        <v>0</v>
      </c>
      <c r="N189" s="381">
        <f t="shared" si="18"/>
        <v>0</v>
      </c>
      <c r="O189" s="180"/>
      <c r="P189" s="81">
        <f t="shared" si="26"/>
        <v>0</v>
      </c>
      <c r="Q189" s="118">
        <f t="shared" si="19"/>
        <v>0</v>
      </c>
      <c r="R189" s="118">
        <f t="shared" si="20"/>
        <v>0</v>
      </c>
      <c r="S189" s="118">
        <f t="shared" si="21"/>
        <v>0</v>
      </c>
      <c r="T189" s="81">
        <f t="shared" si="22"/>
        <v>0</v>
      </c>
      <c r="U189" s="81">
        <f t="shared" si="23"/>
        <v>0</v>
      </c>
    </row>
    <row r="190" spans="1:21" ht="22.5">
      <c r="A190" s="379" t="s">
        <v>1107</v>
      </c>
      <c r="B190" s="143" t="s">
        <v>1108</v>
      </c>
      <c r="C190" s="109"/>
      <c r="D190" s="109"/>
      <c r="E190" s="68" t="s">
        <v>1035</v>
      </c>
      <c r="F190" s="593">
        <v>30</v>
      </c>
      <c r="G190" s="558">
        <v>25</v>
      </c>
      <c r="H190" s="553">
        <v>3</v>
      </c>
      <c r="I190" s="159">
        <f t="shared" si="24"/>
        <v>58</v>
      </c>
      <c r="J190" s="112"/>
      <c r="K190" s="383"/>
      <c r="L190" s="124">
        <v>0.08</v>
      </c>
      <c r="M190" s="381">
        <f t="shared" si="25"/>
        <v>0</v>
      </c>
      <c r="N190" s="381">
        <f t="shared" si="18"/>
        <v>0</v>
      </c>
      <c r="O190" s="180"/>
      <c r="P190" s="81">
        <f t="shared" si="26"/>
        <v>0</v>
      </c>
      <c r="Q190" s="118">
        <f t="shared" si="19"/>
        <v>0</v>
      </c>
      <c r="R190" s="118">
        <f t="shared" si="20"/>
        <v>0</v>
      </c>
      <c r="S190" s="118">
        <f t="shared" si="21"/>
        <v>0</v>
      </c>
      <c r="T190" s="81">
        <f t="shared" si="22"/>
        <v>0</v>
      </c>
      <c r="U190" s="81">
        <f t="shared" si="23"/>
        <v>0</v>
      </c>
    </row>
    <row r="191" spans="1:21" ht="22.5">
      <c r="A191" s="379" t="s">
        <v>1109</v>
      </c>
      <c r="B191" s="143" t="s">
        <v>1110</v>
      </c>
      <c r="C191" s="109"/>
      <c r="D191" s="109"/>
      <c r="E191" s="68" t="s">
        <v>1035</v>
      </c>
      <c r="F191" s="593">
        <v>2</v>
      </c>
      <c r="G191" s="558">
        <v>1</v>
      </c>
      <c r="H191" s="553">
        <v>3</v>
      </c>
      <c r="I191" s="159">
        <f t="shared" si="24"/>
        <v>6</v>
      </c>
      <c r="J191" s="112"/>
      <c r="K191" s="383"/>
      <c r="L191" s="124">
        <v>0.08</v>
      </c>
      <c r="M191" s="381">
        <f t="shared" si="25"/>
        <v>0</v>
      </c>
      <c r="N191" s="381">
        <f t="shared" si="18"/>
        <v>0</v>
      </c>
      <c r="O191" s="180"/>
      <c r="P191" s="81">
        <f t="shared" si="26"/>
        <v>0</v>
      </c>
      <c r="Q191" s="118">
        <f t="shared" si="19"/>
        <v>0</v>
      </c>
      <c r="R191" s="118">
        <f t="shared" si="20"/>
        <v>0</v>
      </c>
      <c r="S191" s="118">
        <f t="shared" si="21"/>
        <v>0</v>
      </c>
      <c r="T191" s="81">
        <f t="shared" si="22"/>
        <v>0</v>
      </c>
      <c r="U191" s="81">
        <f t="shared" si="23"/>
        <v>0</v>
      </c>
    </row>
    <row r="192" spans="1:21" ht="22.5">
      <c r="A192" s="379" t="s">
        <v>1111</v>
      </c>
      <c r="B192" s="143" t="s">
        <v>1112</v>
      </c>
      <c r="C192" s="109"/>
      <c r="D192" s="109"/>
      <c r="E192" s="68" t="s">
        <v>766</v>
      </c>
      <c r="F192" s="593">
        <v>2</v>
      </c>
      <c r="G192" s="558">
        <v>0</v>
      </c>
      <c r="H192" s="553">
        <v>3</v>
      </c>
      <c r="I192" s="159">
        <f t="shared" si="24"/>
        <v>5</v>
      </c>
      <c r="J192" s="112"/>
      <c r="K192" s="383"/>
      <c r="L192" s="124">
        <v>0.08</v>
      </c>
      <c r="M192" s="381">
        <f t="shared" si="25"/>
        <v>0</v>
      </c>
      <c r="N192" s="381">
        <f t="shared" si="18"/>
        <v>0</v>
      </c>
      <c r="O192" s="180"/>
      <c r="P192" s="81">
        <f t="shared" si="26"/>
        <v>0</v>
      </c>
      <c r="Q192" s="118">
        <f t="shared" si="19"/>
        <v>0</v>
      </c>
      <c r="R192" s="118">
        <f t="shared" si="20"/>
        <v>0</v>
      </c>
      <c r="S192" s="118">
        <f t="shared" si="21"/>
        <v>0</v>
      </c>
      <c r="T192" s="81">
        <f t="shared" si="22"/>
        <v>0</v>
      </c>
      <c r="U192" s="81">
        <f t="shared" si="23"/>
        <v>0</v>
      </c>
    </row>
    <row r="193" spans="1:21" ht="22.5">
      <c r="A193" s="379" t="s">
        <v>1113</v>
      </c>
      <c r="B193" s="143" t="s">
        <v>1114</v>
      </c>
      <c r="C193" s="109"/>
      <c r="D193" s="109"/>
      <c r="E193" s="68" t="s">
        <v>1115</v>
      </c>
      <c r="F193" s="593">
        <v>0</v>
      </c>
      <c r="G193" s="558">
        <v>0</v>
      </c>
      <c r="H193" s="553">
        <v>2</v>
      </c>
      <c r="I193" s="159">
        <f t="shared" si="24"/>
        <v>2</v>
      </c>
      <c r="J193" s="189"/>
      <c r="K193" s="387"/>
      <c r="L193" s="191">
        <v>0.08</v>
      </c>
      <c r="M193" s="381">
        <f t="shared" si="25"/>
        <v>0</v>
      </c>
      <c r="N193" s="381">
        <f t="shared" si="18"/>
        <v>0</v>
      </c>
      <c r="O193" s="180"/>
      <c r="P193" s="81">
        <f t="shared" si="26"/>
        <v>0</v>
      </c>
      <c r="Q193" s="118">
        <f t="shared" si="19"/>
        <v>0</v>
      </c>
      <c r="R193" s="118">
        <f t="shared" si="20"/>
        <v>0</v>
      </c>
      <c r="S193" s="118">
        <f t="shared" si="21"/>
        <v>0</v>
      </c>
      <c r="T193" s="81">
        <f t="shared" si="22"/>
        <v>0</v>
      </c>
      <c r="U193" s="81">
        <f t="shared" si="23"/>
        <v>0</v>
      </c>
    </row>
    <row r="194" spans="1:21" ht="22.5">
      <c r="A194" s="379" t="s">
        <v>1116</v>
      </c>
      <c r="B194" s="143" t="s">
        <v>1117</v>
      </c>
      <c r="C194" s="109"/>
      <c r="D194" s="109"/>
      <c r="E194" s="68" t="s">
        <v>766</v>
      </c>
      <c r="F194" s="593">
        <v>30</v>
      </c>
      <c r="G194" s="558">
        <v>1</v>
      </c>
      <c r="H194" s="553">
        <v>3</v>
      </c>
      <c r="I194" s="159">
        <f t="shared" si="24"/>
        <v>34</v>
      </c>
      <c r="J194" s="112"/>
      <c r="K194" s="383"/>
      <c r="L194" s="124">
        <v>0.08</v>
      </c>
      <c r="M194" s="381">
        <f t="shared" si="25"/>
        <v>0</v>
      </c>
      <c r="N194" s="381">
        <f t="shared" si="18"/>
        <v>0</v>
      </c>
      <c r="O194" s="180"/>
      <c r="P194" s="81">
        <f t="shared" si="26"/>
        <v>0</v>
      </c>
      <c r="Q194" s="118">
        <f t="shared" si="19"/>
        <v>0</v>
      </c>
      <c r="R194" s="118">
        <f t="shared" si="20"/>
        <v>0</v>
      </c>
      <c r="S194" s="118">
        <f t="shared" si="21"/>
        <v>0</v>
      </c>
      <c r="T194" s="81">
        <f t="shared" si="22"/>
        <v>0</v>
      </c>
      <c r="U194" s="81">
        <f t="shared" si="23"/>
        <v>0</v>
      </c>
    </row>
    <row r="195" spans="1:21" ht="22.5">
      <c r="A195" s="379" t="s">
        <v>1118</v>
      </c>
      <c r="B195" s="393" t="s">
        <v>1119</v>
      </c>
      <c r="C195" s="109"/>
      <c r="D195" s="109"/>
      <c r="E195" s="234" t="s">
        <v>1120</v>
      </c>
      <c r="F195" s="593">
        <v>0</v>
      </c>
      <c r="G195" s="558">
        <v>0</v>
      </c>
      <c r="H195" s="553">
        <v>2</v>
      </c>
      <c r="I195" s="159">
        <f t="shared" si="24"/>
        <v>2</v>
      </c>
      <c r="J195" s="189"/>
      <c r="K195" s="386"/>
      <c r="L195" s="394">
        <v>0.08</v>
      </c>
      <c r="M195" s="381">
        <f t="shared" si="25"/>
        <v>0</v>
      </c>
      <c r="N195" s="381">
        <f t="shared" si="18"/>
        <v>0</v>
      </c>
      <c r="O195" s="180"/>
      <c r="P195" s="81">
        <f t="shared" si="26"/>
        <v>0</v>
      </c>
      <c r="Q195" s="118">
        <f t="shared" si="19"/>
        <v>0</v>
      </c>
      <c r="R195" s="118">
        <f t="shared" si="20"/>
        <v>0</v>
      </c>
      <c r="S195" s="118">
        <f t="shared" si="21"/>
        <v>0</v>
      </c>
      <c r="T195" s="81">
        <f t="shared" si="22"/>
        <v>0</v>
      </c>
      <c r="U195" s="81">
        <f t="shared" si="23"/>
        <v>0</v>
      </c>
    </row>
    <row r="196" spans="1:21" ht="22.5">
      <c r="A196" s="379" t="s">
        <v>1121</v>
      </c>
      <c r="B196" s="143" t="s">
        <v>1122</v>
      </c>
      <c r="C196" s="109"/>
      <c r="D196" s="109"/>
      <c r="E196" s="68" t="s">
        <v>1123</v>
      </c>
      <c r="F196" s="593">
        <v>1</v>
      </c>
      <c r="G196" s="558">
        <v>4</v>
      </c>
      <c r="H196" s="553">
        <v>10</v>
      </c>
      <c r="I196" s="159">
        <f t="shared" si="24"/>
        <v>15</v>
      </c>
      <c r="J196" s="112"/>
      <c r="K196" s="383"/>
      <c r="L196" s="124">
        <v>0.08</v>
      </c>
      <c r="M196" s="381">
        <f t="shared" si="25"/>
        <v>0</v>
      </c>
      <c r="N196" s="381">
        <f t="shared" si="18"/>
        <v>0</v>
      </c>
      <c r="O196" s="180"/>
      <c r="P196" s="81">
        <f t="shared" si="26"/>
        <v>0</v>
      </c>
      <c r="Q196" s="118">
        <f t="shared" si="19"/>
        <v>0</v>
      </c>
      <c r="R196" s="118">
        <f t="shared" si="20"/>
        <v>0</v>
      </c>
      <c r="S196" s="118">
        <f t="shared" si="21"/>
        <v>0</v>
      </c>
      <c r="T196" s="81">
        <f t="shared" si="22"/>
        <v>0</v>
      </c>
      <c r="U196" s="81">
        <f t="shared" si="23"/>
        <v>0</v>
      </c>
    </row>
    <row r="197" spans="1:21" ht="22.5">
      <c r="A197" s="379" t="s">
        <v>1124</v>
      </c>
      <c r="B197" s="143" t="s">
        <v>1125</v>
      </c>
      <c r="C197" s="109"/>
      <c r="D197" s="109"/>
      <c r="E197" s="68" t="s">
        <v>1126</v>
      </c>
      <c r="F197" s="593">
        <v>2</v>
      </c>
      <c r="G197" s="558">
        <v>0</v>
      </c>
      <c r="H197" s="553">
        <v>10</v>
      </c>
      <c r="I197" s="159">
        <f t="shared" si="24"/>
        <v>12</v>
      </c>
      <c r="J197" s="112"/>
      <c r="K197" s="383"/>
      <c r="L197" s="124">
        <v>0.08</v>
      </c>
      <c r="M197" s="381">
        <f t="shared" si="25"/>
        <v>0</v>
      </c>
      <c r="N197" s="381">
        <f t="shared" si="18"/>
        <v>0</v>
      </c>
      <c r="O197" s="180"/>
      <c r="P197" s="81">
        <f t="shared" si="26"/>
        <v>0</v>
      </c>
      <c r="Q197" s="118">
        <f t="shared" si="19"/>
        <v>0</v>
      </c>
      <c r="R197" s="118">
        <f t="shared" si="20"/>
        <v>0</v>
      </c>
      <c r="S197" s="118">
        <f t="shared" si="21"/>
        <v>0</v>
      </c>
      <c r="T197" s="81">
        <f t="shared" si="22"/>
        <v>0</v>
      </c>
      <c r="U197" s="81">
        <f t="shared" si="23"/>
        <v>0</v>
      </c>
    </row>
    <row r="198" spans="1:21" ht="33.75">
      <c r="A198" s="379" t="s">
        <v>1127</v>
      </c>
      <c r="B198" s="143" t="s">
        <v>1128</v>
      </c>
      <c r="C198" s="109"/>
      <c r="D198" s="109"/>
      <c r="E198" s="68" t="s">
        <v>1129</v>
      </c>
      <c r="F198" s="593">
        <v>1</v>
      </c>
      <c r="G198" s="558">
        <v>1</v>
      </c>
      <c r="H198" s="553">
        <v>1</v>
      </c>
      <c r="I198" s="159">
        <f t="shared" si="24"/>
        <v>3</v>
      </c>
      <c r="J198" s="189"/>
      <c r="K198" s="386"/>
      <c r="L198" s="191">
        <v>0.08</v>
      </c>
      <c r="M198" s="381">
        <f t="shared" si="25"/>
        <v>0</v>
      </c>
      <c r="N198" s="381">
        <f t="shared" si="18"/>
        <v>0</v>
      </c>
      <c r="O198" s="180"/>
      <c r="P198" s="81">
        <f t="shared" si="26"/>
        <v>0</v>
      </c>
      <c r="Q198" s="118">
        <f t="shared" si="19"/>
        <v>0</v>
      </c>
      <c r="R198" s="118">
        <f t="shared" si="20"/>
        <v>0</v>
      </c>
      <c r="S198" s="118">
        <f t="shared" si="21"/>
        <v>0</v>
      </c>
      <c r="T198" s="81">
        <f t="shared" si="22"/>
        <v>0</v>
      </c>
      <c r="U198" s="81">
        <f t="shared" si="23"/>
        <v>0</v>
      </c>
    </row>
    <row r="199" spans="1:21" ht="33.75">
      <c r="A199" s="379" t="s">
        <v>1130</v>
      </c>
      <c r="B199" s="143" t="s">
        <v>1128</v>
      </c>
      <c r="C199" s="109"/>
      <c r="D199" s="109"/>
      <c r="E199" s="68" t="s">
        <v>1131</v>
      </c>
      <c r="F199" s="593">
        <v>1</v>
      </c>
      <c r="G199" s="558">
        <v>1</v>
      </c>
      <c r="H199" s="553">
        <v>1</v>
      </c>
      <c r="I199" s="159">
        <f t="shared" si="24"/>
        <v>3</v>
      </c>
      <c r="J199" s="189"/>
      <c r="K199" s="386"/>
      <c r="L199" s="191">
        <v>0.08</v>
      </c>
      <c r="M199" s="381">
        <f t="shared" si="25"/>
        <v>0</v>
      </c>
      <c r="N199" s="381">
        <f t="shared" ref="N199:N206" si="27">ROUND((M199+M199*L199),2)</f>
        <v>0</v>
      </c>
      <c r="O199" s="180"/>
      <c r="P199" s="81">
        <f t="shared" si="26"/>
        <v>0</v>
      </c>
      <c r="Q199" s="118">
        <f t="shared" ref="Q199:Q206" si="28">ROUND((P199+P199*L199),2)</f>
        <v>0</v>
      </c>
      <c r="R199" s="118">
        <f t="shared" ref="R199:R206" si="29">ROUND((G199*K199),2)</f>
        <v>0</v>
      </c>
      <c r="S199" s="118">
        <f t="shared" ref="S199:S206" si="30">ROUND((R199+R199*L199),2)</f>
        <v>0</v>
      </c>
      <c r="T199" s="81">
        <f t="shared" ref="T199:T206" si="31">ROUND((H199*K199),2)</f>
        <v>0</v>
      </c>
      <c r="U199" s="81">
        <f t="shared" ref="U199:U206" si="32">ROUND((T199+T199*L199),2)</f>
        <v>0</v>
      </c>
    </row>
    <row r="200" spans="1:21" ht="33.75">
      <c r="A200" s="379" t="s">
        <v>1132</v>
      </c>
      <c r="B200" s="143" t="s">
        <v>1128</v>
      </c>
      <c r="C200" s="109"/>
      <c r="D200" s="109"/>
      <c r="E200" s="68" t="s">
        <v>1133</v>
      </c>
      <c r="F200" s="593">
        <v>1</v>
      </c>
      <c r="G200" s="558">
        <v>1</v>
      </c>
      <c r="H200" s="553">
        <v>1</v>
      </c>
      <c r="I200" s="159">
        <f t="shared" ref="I200:I206" si="33">SUM(F200:H200)</f>
        <v>3</v>
      </c>
      <c r="J200" s="189"/>
      <c r="K200" s="386"/>
      <c r="L200" s="191">
        <v>0.08</v>
      </c>
      <c r="M200" s="381">
        <f t="shared" ref="M200:M206" si="34">ROUND((I200*K200),2)</f>
        <v>0</v>
      </c>
      <c r="N200" s="381">
        <f t="shared" si="27"/>
        <v>0</v>
      </c>
      <c r="O200" s="180"/>
      <c r="P200" s="81">
        <f t="shared" ref="P200:P206" si="35">ROUND((F200*K200),2)</f>
        <v>0</v>
      </c>
      <c r="Q200" s="118">
        <f t="shared" si="28"/>
        <v>0</v>
      </c>
      <c r="R200" s="118">
        <f t="shared" si="29"/>
        <v>0</v>
      </c>
      <c r="S200" s="118">
        <f t="shared" si="30"/>
        <v>0</v>
      </c>
      <c r="T200" s="81">
        <f t="shared" si="31"/>
        <v>0</v>
      </c>
      <c r="U200" s="81">
        <f t="shared" si="32"/>
        <v>0</v>
      </c>
    </row>
    <row r="201" spans="1:21" ht="22.5">
      <c r="A201" s="379" t="s">
        <v>1134</v>
      </c>
      <c r="B201" s="143" t="s">
        <v>1135</v>
      </c>
      <c r="C201" s="19"/>
      <c r="D201" s="20"/>
      <c r="E201" s="68" t="s">
        <v>1136</v>
      </c>
      <c r="F201" s="593">
        <v>1</v>
      </c>
      <c r="G201" s="558">
        <v>0</v>
      </c>
      <c r="H201" s="518">
        <v>1</v>
      </c>
      <c r="I201" s="159">
        <f t="shared" si="33"/>
        <v>2</v>
      </c>
      <c r="J201" s="384"/>
      <c r="K201" s="672"/>
      <c r="L201" s="34">
        <v>0.08</v>
      </c>
      <c r="M201" s="381">
        <f t="shared" si="34"/>
        <v>0</v>
      </c>
      <c r="N201" s="381">
        <f t="shared" si="27"/>
        <v>0</v>
      </c>
      <c r="O201" s="385"/>
      <c r="P201" s="81">
        <f t="shared" si="35"/>
        <v>0</v>
      </c>
      <c r="Q201" s="118">
        <f t="shared" si="28"/>
        <v>0</v>
      </c>
      <c r="R201" s="118">
        <f t="shared" si="29"/>
        <v>0</v>
      </c>
      <c r="S201" s="118">
        <f t="shared" si="30"/>
        <v>0</v>
      </c>
      <c r="T201" s="81">
        <f t="shared" si="31"/>
        <v>0</v>
      </c>
      <c r="U201" s="81">
        <f t="shared" si="32"/>
        <v>0</v>
      </c>
    </row>
    <row r="202" spans="1:21" ht="22.5">
      <c r="A202" s="379" t="s">
        <v>1137</v>
      </c>
      <c r="B202" s="143" t="s">
        <v>1138</v>
      </c>
      <c r="C202" s="109"/>
      <c r="D202" s="109"/>
      <c r="E202" s="68" t="s">
        <v>997</v>
      </c>
      <c r="F202" s="593">
        <v>5</v>
      </c>
      <c r="G202" s="558">
        <v>2</v>
      </c>
      <c r="H202" s="553">
        <v>5</v>
      </c>
      <c r="I202" s="159">
        <f t="shared" si="33"/>
        <v>12</v>
      </c>
      <c r="J202" s="112"/>
      <c r="K202" s="383"/>
      <c r="L202" s="124">
        <v>0.08</v>
      </c>
      <c r="M202" s="381">
        <f t="shared" si="34"/>
        <v>0</v>
      </c>
      <c r="N202" s="381">
        <f t="shared" si="27"/>
        <v>0</v>
      </c>
      <c r="O202" s="180"/>
      <c r="P202" s="81">
        <f t="shared" si="35"/>
        <v>0</v>
      </c>
      <c r="Q202" s="118">
        <f t="shared" si="28"/>
        <v>0</v>
      </c>
      <c r="R202" s="118">
        <f t="shared" si="29"/>
        <v>0</v>
      </c>
      <c r="S202" s="118">
        <f t="shared" si="30"/>
        <v>0</v>
      </c>
      <c r="T202" s="81">
        <f t="shared" si="31"/>
        <v>0</v>
      </c>
      <c r="U202" s="81">
        <f t="shared" si="32"/>
        <v>0</v>
      </c>
    </row>
    <row r="203" spans="1:21" ht="33.75">
      <c r="A203" s="379" t="s">
        <v>1139</v>
      </c>
      <c r="B203" s="143" t="s">
        <v>1140</v>
      </c>
      <c r="C203" s="19"/>
      <c r="D203" s="20"/>
      <c r="E203" s="68" t="s">
        <v>1141</v>
      </c>
      <c r="F203" s="593">
        <v>5</v>
      </c>
      <c r="G203" s="558">
        <v>0</v>
      </c>
      <c r="H203" s="518">
        <v>0</v>
      </c>
      <c r="I203" s="159">
        <f t="shared" si="33"/>
        <v>5</v>
      </c>
      <c r="J203" s="20"/>
      <c r="K203" s="673"/>
      <c r="L203" s="34">
        <v>0.08</v>
      </c>
      <c r="M203" s="381">
        <f t="shared" si="34"/>
        <v>0</v>
      </c>
      <c r="N203" s="381">
        <f t="shared" si="27"/>
        <v>0</v>
      </c>
      <c r="O203" s="385"/>
      <c r="P203" s="81">
        <f t="shared" si="35"/>
        <v>0</v>
      </c>
      <c r="Q203" s="118">
        <f t="shared" si="28"/>
        <v>0</v>
      </c>
      <c r="R203" s="118">
        <f t="shared" si="29"/>
        <v>0</v>
      </c>
      <c r="S203" s="118">
        <f t="shared" si="30"/>
        <v>0</v>
      </c>
      <c r="T203" s="81">
        <f t="shared" si="31"/>
        <v>0</v>
      </c>
      <c r="U203" s="81">
        <f t="shared" si="32"/>
        <v>0</v>
      </c>
    </row>
    <row r="204" spans="1:21" ht="45">
      <c r="A204" s="379" t="s">
        <v>1142</v>
      </c>
      <c r="B204" s="143" t="s">
        <v>1143</v>
      </c>
      <c r="C204" s="19"/>
      <c r="D204" s="20"/>
      <c r="E204" s="68" t="s">
        <v>1144</v>
      </c>
      <c r="F204" s="593">
        <v>0</v>
      </c>
      <c r="G204" s="558">
        <v>0</v>
      </c>
      <c r="H204" s="518">
        <v>10</v>
      </c>
      <c r="I204" s="159">
        <f t="shared" si="33"/>
        <v>10</v>
      </c>
      <c r="J204" s="384"/>
      <c r="K204" s="672"/>
      <c r="L204" s="34">
        <v>0.08</v>
      </c>
      <c r="M204" s="381">
        <f t="shared" si="34"/>
        <v>0</v>
      </c>
      <c r="N204" s="381">
        <f t="shared" si="27"/>
        <v>0</v>
      </c>
      <c r="O204" s="385"/>
      <c r="P204" s="81">
        <f t="shared" si="35"/>
        <v>0</v>
      </c>
      <c r="Q204" s="118">
        <f t="shared" si="28"/>
        <v>0</v>
      </c>
      <c r="R204" s="118">
        <f t="shared" si="29"/>
        <v>0</v>
      </c>
      <c r="S204" s="118">
        <f t="shared" si="30"/>
        <v>0</v>
      </c>
      <c r="T204" s="81">
        <f t="shared" si="31"/>
        <v>0</v>
      </c>
      <c r="U204" s="81">
        <f t="shared" si="32"/>
        <v>0</v>
      </c>
    </row>
    <row r="205" spans="1:21" ht="123.75">
      <c r="A205" s="379" t="s">
        <v>1145</v>
      </c>
      <c r="B205" s="143" t="s">
        <v>1146</v>
      </c>
      <c r="C205" s="19"/>
      <c r="D205" s="36"/>
      <c r="E205" s="68" t="s">
        <v>1147</v>
      </c>
      <c r="F205" s="593">
        <v>0</v>
      </c>
      <c r="G205" s="558">
        <v>0</v>
      </c>
      <c r="H205" s="518">
        <v>10</v>
      </c>
      <c r="I205" s="159">
        <f t="shared" si="33"/>
        <v>10</v>
      </c>
      <c r="J205" s="384"/>
      <c r="K205" s="672"/>
      <c r="L205" s="34">
        <v>0</v>
      </c>
      <c r="M205" s="381">
        <f t="shared" si="34"/>
        <v>0</v>
      </c>
      <c r="N205" s="381">
        <f t="shared" si="27"/>
        <v>0</v>
      </c>
      <c r="O205" s="3"/>
      <c r="P205" s="81">
        <f t="shared" si="35"/>
        <v>0</v>
      </c>
      <c r="Q205" s="118">
        <f t="shared" si="28"/>
        <v>0</v>
      </c>
      <c r="R205" s="118">
        <f t="shared" si="29"/>
        <v>0</v>
      </c>
      <c r="S205" s="118">
        <f t="shared" si="30"/>
        <v>0</v>
      </c>
      <c r="T205" s="81">
        <f t="shared" si="31"/>
        <v>0</v>
      </c>
      <c r="U205" s="81">
        <f t="shared" si="32"/>
        <v>0</v>
      </c>
    </row>
    <row r="206" spans="1:21" ht="236.25">
      <c r="A206" s="379" t="s">
        <v>1148</v>
      </c>
      <c r="B206" s="393" t="s">
        <v>1149</v>
      </c>
      <c r="C206" s="109"/>
      <c r="D206" s="109"/>
      <c r="E206" s="234" t="s">
        <v>1150</v>
      </c>
      <c r="F206" s="593">
        <v>2</v>
      </c>
      <c r="G206" s="558">
        <v>2</v>
      </c>
      <c r="H206" s="559">
        <v>4</v>
      </c>
      <c r="I206" s="159">
        <f t="shared" si="33"/>
        <v>8</v>
      </c>
      <c r="J206" s="189"/>
      <c r="K206" s="383"/>
      <c r="L206" s="34">
        <v>0</v>
      </c>
      <c r="M206" s="381">
        <f t="shared" si="34"/>
        <v>0</v>
      </c>
      <c r="N206" s="381">
        <f t="shared" si="27"/>
        <v>0</v>
      </c>
      <c r="O206" s="180"/>
      <c r="P206" s="81">
        <f t="shared" si="35"/>
        <v>0</v>
      </c>
      <c r="Q206" s="118">
        <f t="shared" si="28"/>
        <v>0</v>
      </c>
      <c r="R206" s="118">
        <f t="shared" si="29"/>
        <v>0</v>
      </c>
      <c r="S206" s="118">
        <f t="shared" si="30"/>
        <v>0</v>
      </c>
      <c r="T206" s="81">
        <f t="shared" si="31"/>
        <v>0</v>
      </c>
      <c r="U206" s="81">
        <f t="shared" si="32"/>
        <v>0</v>
      </c>
    </row>
    <row r="207" spans="1:21">
      <c r="A207" s="692" t="s">
        <v>1151</v>
      </c>
      <c r="B207" s="692"/>
      <c r="C207" s="692"/>
      <c r="D207" s="692"/>
      <c r="E207" s="692"/>
      <c r="F207" s="692"/>
      <c r="G207" s="692"/>
      <c r="H207" s="692"/>
      <c r="I207" s="692"/>
      <c r="J207" s="692"/>
      <c r="K207" s="692"/>
      <c r="L207" s="692"/>
      <c r="M207" s="395">
        <f>SUM(M7:M206)</f>
        <v>0</v>
      </c>
      <c r="N207" s="395">
        <f>SUM(N7:N206)</f>
        <v>0</v>
      </c>
      <c r="O207" s="180"/>
      <c r="P207" s="396">
        <f t="shared" ref="P207:U207" si="36">SUM(P7:P206)</f>
        <v>0</v>
      </c>
      <c r="Q207" s="396">
        <f t="shared" si="36"/>
        <v>0</v>
      </c>
      <c r="R207" s="396">
        <f t="shared" si="36"/>
        <v>0</v>
      </c>
      <c r="S207" s="396">
        <f t="shared" si="36"/>
        <v>0</v>
      </c>
      <c r="T207" s="396">
        <f t="shared" si="36"/>
        <v>0</v>
      </c>
      <c r="U207" s="396">
        <f t="shared" si="36"/>
        <v>0</v>
      </c>
    </row>
    <row r="208" spans="1:21">
      <c r="A208" s="370"/>
      <c r="B208" s="52"/>
      <c r="C208" s="52"/>
      <c r="D208" s="202"/>
      <c r="E208" s="180"/>
      <c r="F208" s="202"/>
      <c r="G208" s="202"/>
      <c r="H208" s="202"/>
      <c r="I208" s="202"/>
      <c r="J208" s="202"/>
      <c r="K208" s="372"/>
      <c r="L208" s="373"/>
      <c r="M208" s="374"/>
      <c r="N208" s="374"/>
      <c r="O208" s="180"/>
      <c r="P208" s="180"/>
      <c r="Q208" s="180"/>
      <c r="R208" s="180"/>
      <c r="S208" s="180"/>
      <c r="T208" s="180"/>
      <c r="U208" s="180"/>
    </row>
    <row r="209" spans="1:21">
      <c r="A209" s="370"/>
      <c r="B209" s="52"/>
      <c r="C209" s="52"/>
      <c r="D209" s="202"/>
      <c r="E209" s="180"/>
      <c r="F209" s="202"/>
      <c r="G209" s="202"/>
      <c r="H209" s="202"/>
      <c r="I209" s="202"/>
      <c r="J209" s="202"/>
      <c r="K209" s="372"/>
      <c r="L209" s="373"/>
      <c r="M209" s="374"/>
      <c r="N209" s="374"/>
      <c r="O209" s="180"/>
      <c r="P209" s="204"/>
      <c r="Q209" s="204"/>
      <c r="R209" s="180"/>
      <c r="S209" s="397"/>
      <c r="T209" s="180"/>
      <c r="U209" s="180"/>
    </row>
    <row r="210" spans="1:21" ht="101.25">
      <c r="A210" s="370"/>
      <c r="B210" s="398" t="s">
        <v>1152</v>
      </c>
      <c r="C210" s="52"/>
      <c r="D210" s="202"/>
      <c r="E210" s="180"/>
      <c r="F210" s="202"/>
      <c r="G210" s="202"/>
      <c r="H210" s="202"/>
      <c r="I210" s="202"/>
      <c r="J210" s="202"/>
      <c r="K210" s="372"/>
      <c r="L210" s="373"/>
      <c r="M210" s="374"/>
      <c r="N210" s="374"/>
      <c r="O210" s="180"/>
      <c r="P210" s="204"/>
      <c r="Q210" s="204"/>
      <c r="R210" s="180"/>
      <c r="S210" s="180"/>
      <c r="T210" s="180"/>
      <c r="U210" s="180"/>
    </row>
    <row r="211" spans="1:21" ht="67.5">
      <c r="A211" s="370"/>
      <c r="B211" s="399" t="s">
        <v>1153</v>
      </c>
      <c r="C211" s="52"/>
      <c r="D211" s="202"/>
      <c r="E211" s="180"/>
      <c r="F211" s="202"/>
      <c r="G211" s="202"/>
      <c r="H211" s="202"/>
      <c r="I211" s="202"/>
      <c r="J211" s="202"/>
      <c r="K211" s="372"/>
      <c r="L211" s="373"/>
      <c r="M211" s="374"/>
      <c r="N211" s="374"/>
      <c r="O211" s="180"/>
      <c r="P211" s="180"/>
      <c r="Q211" s="180"/>
      <c r="R211" s="180"/>
      <c r="S211" s="180"/>
      <c r="T211" s="180"/>
      <c r="U211" s="180"/>
    </row>
    <row r="212" spans="1:21">
      <c r="A212" s="370"/>
      <c r="B212" s="52"/>
      <c r="C212" s="52"/>
      <c r="D212" s="202"/>
      <c r="E212" s="180"/>
      <c r="F212" s="202"/>
      <c r="G212" s="202"/>
      <c r="H212" s="202"/>
      <c r="I212" s="202"/>
      <c r="J212" s="202"/>
      <c r="K212" s="372"/>
      <c r="L212" s="373"/>
      <c r="M212" s="374"/>
      <c r="N212" s="374"/>
      <c r="O212" s="180"/>
      <c r="P212" s="180"/>
      <c r="Q212" s="180"/>
      <c r="R212" s="180"/>
      <c r="S212" s="180"/>
      <c r="T212" s="180"/>
      <c r="U212" s="180"/>
    </row>
    <row r="213" spans="1:21">
      <c r="A213" s="180"/>
      <c r="B213" s="52"/>
      <c r="C213" s="180"/>
      <c r="D213" s="202"/>
      <c r="E213" s="202"/>
      <c r="F213" s="202"/>
      <c r="G213" s="202"/>
      <c r="H213" s="202"/>
      <c r="I213" s="201"/>
      <c r="J213" s="201"/>
      <c r="K213" s="201"/>
      <c r="L213" s="203"/>
      <c r="M213" s="203"/>
      <c r="N213" s="180"/>
      <c r="O213" s="184"/>
      <c r="P213" s="204"/>
      <c r="Q213" s="204"/>
      <c r="R213" s="204"/>
      <c r="S213" s="180"/>
      <c r="T213" s="204"/>
      <c r="U213" s="180"/>
    </row>
    <row r="214" spans="1:21">
      <c r="A214" s="180" t="s">
        <v>98</v>
      </c>
      <c r="B214" s="52"/>
      <c r="C214" s="52"/>
      <c r="D214" s="480"/>
      <c r="E214" s="480"/>
      <c r="F214" s="480"/>
      <c r="G214" s="202"/>
      <c r="H214" s="202"/>
      <c r="I214" s="180"/>
      <c r="J214" s="201"/>
      <c r="K214" s="201"/>
      <c r="L214" s="203"/>
      <c r="M214" s="203"/>
      <c r="N214" s="180"/>
      <c r="O214" s="184"/>
      <c r="P214" s="204"/>
      <c r="Q214" s="204"/>
      <c r="R214" s="180"/>
      <c r="S214" s="180"/>
      <c r="T214" s="180"/>
      <c r="U214" s="180"/>
    </row>
    <row r="215" spans="1:21">
      <c r="A215" s="644" t="s">
        <v>99</v>
      </c>
    </row>
  </sheetData>
  <mergeCells count="4">
    <mergeCell ref="P6:Q6"/>
    <mergeCell ref="R6:S6"/>
    <mergeCell ref="T6:U6"/>
    <mergeCell ref="A207:L207"/>
  </mergeCells>
  <conditionalFormatting sqref="O178:O206 P7:Q206">
    <cfRule type="expression" dxfId="22" priority="1">
      <formula>NA()</formula>
    </cfRule>
  </conditionalFormatting>
  <conditionalFormatting sqref="R7:S206">
    <cfRule type="expression" dxfId="21" priority="2">
      <formula>NA()</formula>
    </cfRule>
  </conditionalFormatting>
  <conditionalFormatting sqref="T7:U206">
    <cfRule type="expression" dxfId="20" priority="3">
      <formula>NA()</formula>
    </cfRule>
  </conditionalFormatting>
  <pageMargins left="0.7" right="0.7" top="0.75" bottom="0.75" header="0.3" footer="0.3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9"/>
  <sheetViews>
    <sheetView topLeftCell="A19" zoomScaleNormal="100" workbookViewId="0">
      <selection activeCell="A5" sqref="A5"/>
    </sheetView>
  </sheetViews>
  <sheetFormatPr defaultRowHeight="15"/>
  <cols>
    <col min="1" max="1" width="7.140625" customWidth="1"/>
    <col min="2" max="2" width="26.5703125" customWidth="1"/>
  </cols>
  <sheetData>
    <row r="1" spans="1:21">
      <c r="A1" s="50" t="s">
        <v>0</v>
      </c>
      <c r="B1" s="51"/>
      <c r="C1" s="52"/>
      <c r="D1" s="53"/>
      <c r="E1" s="53"/>
      <c r="F1" s="53"/>
      <c r="G1" s="53"/>
      <c r="H1" s="54" t="s">
        <v>1</v>
      </c>
      <c r="I1" s="53"/>
      <c r="J1" s="53"/>
      <c r="K1" s="53"/>
      <c r="L1" s="53"/>
      <c r="M1" s="55"/>
      <c r="N1" s="55"/>
      <c r="O1" s="56"/>
      <c r="P1" s="53"/>
      <c r="Q1" s="53"/>
      <c r="R1" s="53"/>
      <c r="S1" s="53"/>
      <c r="T1" s="53"/>
      <c r="U1" s="53"/>
    </row>
    <row r="2" spans="1:21">
      <c r="A2" s="53" t="s">
        <v>2</v>
      </c>
      <c r="B2" s="51"/>
      <c r="C2" s="52"/>
      <c r="D2" s="53"/>
      <c r="E2" s="53"/>
      <c r="F2" s="53"/>
      <c r="G2" s="53"/>
      <c r="H2" s="53"/>
      <c r="I2" s="53"/>
      <c r="J2" s="53"/>
      <c r="K2" s="53"/>
      <c r="L2" s="53"/>
      <c r="M2" s="55"/>
      <c r="N2" s="55"/>
      <c r="O2" s="56"/>
      <c r="P2" s="53"/>
      <c r="Q2" s="53"/>
      <c r="R2" s="53"/>
      <c r="S2" s="53"/>
      <c r="T2" s="53"/>
      <c r="U2" s="53"/>
    </row>
    <row r="3" spans="1:21">
      <c r="A3" s="57"/>
      <c r="B3" s="51"/>
      <c r="C3" s="58"/>
      <c r="D3" s="59"/>
      <c r="E3" s="53"/>
      <c r="F3" s="60"/>
      <c r="G3" s="53"/>
      <c r="H3" s="53"/>
      <c r="I3" s="53"/>
      <c r="J3" s="53"/>
      <c r="K3" s="53"/>
      <c r="L3" s="53"/>
      <c r="M3" s="55"/>
      <c r="N3" s="55"/>
      <c r="O3" s="56"/>
      <c r="P3" s="53"/>
      <c r="Q3" s="53"/>
      <c r="R3" s="53"/>
      <c r="S3" s="53"/>
      <c r="T3" s="53"/>
      <c r="U3" s="53"/>
    </row>
    <row r="4" spans="1:21">
      <c r="A4" s="61" t="s">
        <v>100</v>
      </c>
      <c r="B4" s="51"/>
      <c r="C4" s="62"/>
      <c r="D4" s="53"/>
      <c r="E4" s="53"/>
      <c r="F4" s="63" t="s">
        <v>4</v>
      </c>
      <c r="G4" s="53"/>
      <c r="H4" s="53"/>
      <c r="I4" s="53"/>
      <c r="J4" s="53"/>
      <c r="K4" s="53"/>
      <c r="L4" s="53"/>
      <c r="M4" s="55"/>
      <c r="N4" s="53"/>
      <c r="O4" s="53"/>
      <c r="P4" s="53"/>
      <c r="Q4" s="53"/>
      <c r="R4" s="53"/>
      <c r="S4" s="53"/>
      <c r="T4" s="53"/>
      <c r="U4" s="53"/>
    </row>
    <row r="5" spans="1:21" ht="33.75">
      <c r="A5" s="64"/>
      <c r="B5" s="65"/>
      <c r="C5" s="64"/>
      <c r="D5" s="52"/>
      <c r="E5" s="52"/>
      <c r="F5" s="66" t="s">
        <v>5</v>
      </c>
      <c r="G5" s="66" t="s">
        <v>6</v>
      </c>
      <c r="H5" s="66" t="s">
        <v>7</v>
      </c>
      <c r="I5" s="66" t="s">
        <v>8</v>
      </c>
      <c r="J5" s="52"/>
      <c r="K5" s="52"/>
      <c r="L5" s="67"/>
      <c r="M5" s="52"/>
      <c r="N5" s="52"/>
      <c r="O5" s="53"/>
      <c r="P5" s="53"/>
      <c r="Q5" s="53"/>
      <c r="R5" s="53"/>
      <c r="S5" s="53"/>
      <c r="T5" s="53"/>
      <c r="U5" s="53"/>
    </row>
    <row r="6" spans="1:21" ht="56.25">
      <c r="A6" s="68" t="s">
        <v>9</v>
      </c>
      <c r="B6" s="68" t="s">
        <v>10</v>
      </c>
      <c r="C6" s="69" t="s">
        <v>11</v>
      </c>
      <c r="D6" s="69" t="s">
        <v>12</v>
      </c>
      <c r="E6" s="68" t="s">
        <v>13</v>
      </c>
      <c r="F6" s="68" t="s">
        <v>14</v>
      </c>
      <c r="G6" s="68" t="s">
        <v>14</v>
      </c>
      <c r="H6" s="66" t="s">
        <v>14</v>
      </c>
      <c r="I6" s="68" t="s">
        <v>16</v>
      </c>
      <c r="J6" s="68" t="s">
        <v>17</v>
      </c>
      <c r="K6" s="70" t="s">
        <v>18</v>
      </c>
      <c r="L6" s="68" t="s">
        <v>19</v>
      </c>
      <c r="M6" s="68" t="s">
        <v>20</v>
      </c>
      <c r="N6" s="68" t="s">
        <v>21</v>
      </c>
      <c r="O6" s="53"/>
      <c r="P6" s="687" t="s">
        <v>22</v>
      </c>
      <c r="Q6" s="687"/>
      <c r="R6" s="687" t="s">
        <v>23</v>
      </c>
      <c r="S6" s="687"/>
      <c r="T6" s="688" t="s">
        <v>24</v>
      </c>
      <c r="U6" s="688"/>
    </row>
    <row r="7" spans="1:21" ht="24">
      <c r="A7" s="71" t="s">
        <v>101</v>
      </c>
      <c r="B7" s="72" t="s">
        <v>102</v>
      </c>
      <c r="C7" s="73"/>
      <c r="D7" s="73"/>
      <c r="E7" s="74" t="s">
        <v>103</v>
      </c>
      <c r="F7" s="525">
        <v>0</v>
      </c>
      <c r="G7" s="526">
        <v>0</v>
      </c>
      <c r="H7" s="527">
        <v>70</v>
      </c>
      <c r="I7" s="75">
        <f>SUM(F7:H7)</f>
        <v>70</v>
      </c>
      <c r="J7" s="75"/>
      <c r="K7" s="76"/>
      <c r="L7" s="77">
        <v>0.08</v>
      </c>
      <c r="M7" s="78">
        <f t="shared" ref="M7:M24" si="0">ROUND((I7*K7),2)</f>
        <v>0</v>
      </c>
      <c r="N7" s="79">
        <f t="shared" ref="N7:N24" si="1">ROUND((M7+M7*L7),2)</f>
        <v>0</v>
      </c>
      <c r="O7" s="80"/>
      <c r="P7" s="81">
        <f t="shared" ref="P7:P24" si="2">ROUND((F7*K7),2)</f>
        <v>0</v>
      </c>
      <c r="Q7" s="81">
        <f t="shared" ref="Q7:Q24" si="3">ROUND((P7+(P7*8%)),2)</f>
        <v>0</v>
      </c>
      <c r="R7" s="81">
        <f t="shared" ref="R7:R24" si="4">ROUND((G7*K7),2)</f>
        <v>0</v>
      </c>
      <c r="S7" s="82">
        <f t="shared" ref="S7:S24" si="5">ROUND((R7+R7*L7),2)</f>
        <v>0</v>
      </c>
      <c r="T7" s="83">
        <f t="shared" ref="T7:T24" si="6">ROUND((H7*K7),2)</f>
        <v>0</v>
      </c>
      <c r="U7" s="83">
        <f t="shared" ref="U7:U24" si="7">ROUND((T7+T7*L7),2)</f>
        <v>0</v>
      </c>
    </row>
    <row r="8" spans="1:21" ht="24">
      <c r="A8" s="71" t="s">
        <v>104</v>
      </c>
      <c r="B8" s="72" t="s">
        <v>105</v>
      </c>
      <c r="C8" s="73"/>
      <c r="D8" s="73"/>
      <c r="E8" s="74" t="s">
        <v>106</v>
      </c>
      <c r="F8" s="525">
        <v>10</v>
      </c>
      <c r="G8" s="526">
        <v>950</v>
      </c>
      <c r="H8" s="527">
        <v>140</v>
      </c>
      <c r="I8" s="75">
        <f t="shared" ref="I8:I24" si="8">SUM(F8:H8)</f>
        <v>1100</v>
      </c>
      <c r="J8" s="75"/>
      <c r="K8" s="84"/>
      <c r="L8" s="85">
        <v>0.08</v>
      </c>
      <c r="M8" s="78">
        <f t="shared" si="0"/>
        <v>0</v>
      </c>
      <c r="N8" s="79">
        <f t="shared" si="1"/>
        <v>0</v>
      </c>
      <c r="O8" s="80"/>
      <c r="P8" s="81">
        <f t="shared" si="2"/>
        <v>0</v>
      </c>
      <c r="Q8" s="81">
        <f t="shared" si="3"/>
        <v>0</v>
      </c>
      <c r="R8" s="81">
        <f t="shared" si="4"/>
        <v>0</v>
      </c>
      <c r="S8" s="82">
        <f t="shared" si="5"/>
        <v>0</v>
      </c>
      <c r="T8" s="83">
        <f t="shared" si="6"/>
        <v>0</v>
      </c>
      <c r="U8" s="83">
        <f t="shared" si="7"/>
        <v>0</v>
      </c>
    </row>
    <row r="9" spans="1:21" ht="24">
      <c r="A9" s="71" t="s">
        <v>107</v>
      </c>
      <c r="B9" s="72" t="s">
        <v>108</v>
      </c>
      <c r="C9" s="73"/>
      <c r="D9" s="73"/>
      <c r="E9" s="74" t="s">
        <v>109</v>
      </c>
      <c r="F9" s="525">
        <v>100</v>
      </c>
      <c r="G9" s="526">
        <v>20</v>
      </c>
      <c r="H9" s="527">
        <v>50</v>
      </c>
      <c r="I9" s="75">
        <f t="shared" si="8"/>
        <v>170</v>
      </c>
      <c r="J9" s="75"/>
      <c r="K9" s="76"/>
      <c r="L9" s="77">
        <v>0.08</v>
      </c>
      <c r="M9" s="78">
        <f t="shared" si="0"/>
        <v>0</v>
      </c>
      <c r="N9" s="79">
        <f t="shared" si="1"/>
        <v>0</v>
      </c>
      <c r="O9" s="80"/>
      <c r="P9" s="81">
        <f t="shared" si="2"/>
        <v>0</v>
      </c>
      <c r="Q9" s="81">
        <f t="shared" si="3"/>
        <v>0</v>
      </c>
      <c r="R9" s="81">
        <f t="shared" si="4"/>
        <v>0</v>
      </c>
      <c r="S9" s="82">
        <f t="shared" si="5"/>
        <v>0</v>
      </c>
      <c r="T9" s="83">
        <f t="shared" si="6"/>
        <v>0</v>
      </c>
      <c r="U9" s="83">
        <f t="shared" si="7"/>
        <v>0</v>
      </c>
    </row>
    <row r="10" spans="1:21" ht="24">
      <c r="A10" s="71" t="s">
        <v>110</v>
      </c>
      <c r="B10" s="86" t="s">
        <v>111</v>
      </c>
      <c r="C10" s="73"/>
      <c r="D10" s="73"/>
      <c r="E10" s="87" t="s">
        <v>112</v>
      </c>
      <c r="F10" s="528">
        <v>40</v>
      </c>
      <c r="G10" s="529">
        <v>700</v>
      </c>
      <c r="H10" s="527">
        <v>200</v>
      </c>
      <c r="I10" s="75">
        <f t="shared" si="8"/>
        <v>940</v>
      </c>
      <c r="J10" s="75"/>
      <c r="K10" s="84"/>
      <c r="L10" s="85">
        <v>0.08</v>
      </c>
      <c r="M10" s="78">
        <f t="shared" si="0"/>
        <v>0</v>
      </c>
      <c r="N10" s="79">
        <f t="shared" si="1"/>
        <v>0</v>
      </c>
      <c r="O10" s="80"/>
      <c r="P10" s="81">
        <f t="shared" si="2"/>
        <v>0</v>
      </c>
      <c r="Q10" s="81">
        <f t="shared" si="3"/>
        <v>0</v>
      </c>
      <c r="R10" s="81">
        <f t="shared" si="4"/>
        <v>0</v>
      </c>
      <c r="S10" s="82">
        <f t="shared" si="5"/>
        <v>0</v>
      </c>
      <c r="T10" s="83">
        <f t="shared" si="6"/>
        <v>0</v>
      </c>
      <c r="U10" s="83">
        <f t="shared" si="7"/>
        <v>0</v>
      </c>
    </row>
    <row r="11" spans="1:21" ht="24">
      <c r="A11" s="71" t="s">
        <v>113</v>
      </c>
      <c r="B11" s="72" t="s">
        <v>114</v>
      </c>
      <c r="C11" s="73"/>
      <c r="D11" s="73"/>
      <c r="E11" s="74" t="s">
        <v>115</v>
      </c>
      <c r="F11" s="528">
        <v>60</v>
      </c>
      <c r="G11" s="530">
        <v>2300</v>
      </c>
      <c r="H11" s="527">
        <v>150</v>
      </c>
      <c r="I11" s="75">
        <f t="shared" si="8"/>
        <v>2510</v>
      </c>
      <c r="J11" s="75"/>
      <c r="K11" s="76"/>
      <c r="L11" s="85">
        <v>0.08</v>
      </c>
      <c r="M11" s="78">
        <f t="shared" si="0"/>
        <v>0</v>
      </c>
      <c r="N11" s="79">
        <f t="shared" si="1"/>
        <v>0</v>
      </c>
      <c r="O11" s="80"/>
      <c r="P11" s="81">
        <f t="shared" si="2"/>
        <v>0</v>
      </c>
      <c r="Q11" s="81">
        <f t="shared" si="3"/>
        <v>0</v>
      </c>
      <c r="R11" s="81">
        <f t="shared" si="4"/>
        <v>0</v>
      </c>
      <c r="S11" s="82">
        <f t="shared" si="5"/>
        <v>0</v>
      </c>
      <c r="T11" s="83">
        <f t="shared" si="6"/>
        <v>0</v>
      </c>
      <c r="U11" s="83">
        <f t="shared" si="7"/>
        <v>0</v>
      </c>
    </row>
    <row r="12" spans="1:21" ht="24">
      <c r="A12" s="71" t="s">
        <v>116</v>
      </c>
      <c r="B12" s="72" t="s">
        <v>117</v>
      </c>
      <c r="C12" s="73"/>
      <c r="D12" s="73"/>
      <c r="E12" s="74" t="s">
        <v>118</v>
      </c>
      <c r="F12" s="528">
        <v>300</v>
      </c>
      <c r="G12" s="530">
        <v>1200</v>
      </c>
      <c r="H12" s="527">
        <v>400</v>
      </c>
      <c r="I12" s="75">
        <f t="shared" si="8"/>
        <v>1900</v>
      </c>
      <c r="J12" s="75"/>
      <c r="K12" s="84"/>
      <c r="L12" s="85">
        <v>0.08</v>
      </c>
      <c r="M12" s="78">
        <f t="shared" si="0"/>
        <v>0</v>
      </c>
      <c r="N12" s="79">
        <f t="shared" si="1"/>
        <v>0</v>
      </c>
      <c r="O12" s="80"/>
      <c r="P12" s="81">
        <f t="shared" si="2"/>
        <v>0</v>
      </c>
      <c r="Q12" s="81">
        <f t="shared" si="3"/>
        <v>0</v>
      </c>
      <c r="R12" s="81">
        <f t="shared" si="4"/>
        <v>0</v>
      </c>
      <c r="S12" s="82">
        <f t="shared" si="5"/>
        <v>0</v>
      </c>
      <c r="T12" s="83">
        <f t="shared" si="6"/>
        <v>0</v>
      </c>
      <c r="U12" s="83">
        <f t="shared" si="7"/>
        <v>0</v>
      </c>
    </row>
    <row r="13" spans="1:21" ht="24">
      <c r="A13" s="71" t="s">
        <v>119</v>
      </c>
      <c r="B13" s="72" t="s">
        <v>120</v>
      </c>
      <c r="C13" s="73"/>
      <c r="D13" s="73"/>
      <c r="E13" s="74" t="s">
        <v>121</v>
      </c>
      <c r="F13" s="528">
        <v>5</v>
      </c>
      <c r="G13" s="531">
        <v>0</v>
      </c>
      <c r="H13" s="527">
        <v>0</v>
      </c>
      <c r="I13" s="75">
        <f t="shared" si="8"/>
        <v>5</v>
      </c>
      <c r="J13" s="75"/>
      <c r="K13" s="84"/>
      <c r="L13" s="85">
        <v>0.08</v>
      </c>
      <c r="M13" s="78">
        <f t="shared" si="0"/>
        <v>0</v>
      </c>
      <c r="N13" s="79">
        <f t="shared" si="1"/>
        <v>0</v>
      </c>
      <c r="O13" s="80"/>
      <c r="P13" s="81">
        <f t="shared" si="2"/>
        <v>0</v>
      </c>
      <c r="Q13" s="81">
        <f t="shared" si="3"/>
        <v>0</v>
      </c>
      <c r="R13" s="81">
        <f t="shared" si="4"/>
        <v>0</v>
      </c>
      <c r="S13" s="82">
        <f t="shared" si="5"/>
        <v>0</v>
      </c>
      <c r="T13" s="83">
        <f t="shared" si="6"/>
        <v>0</v>
      </c>
      <c r="U13" s="83">
        <f t="shared" si="7"/>
        <v>0</v>
      </c>
    </row>
    <row r="14" spans="1:21" ht="36">
      <c r="A14" s="71" t="s">
        <v>122</v>
      </c>
      <c r="B14" s="72" t="s">
        <v>123</v>
      </c>
      <c r="C14" s="73"/>
      <c r="D14" s="73"/>
      <c r="E14" s="74" t="s">
        <v>124</v>
      </c>
      <c r="F14" s="528">
        <f>20/40</f>
        <v>0.5</v>
      </c>
      <c r="G14" s="532">
        <v>0</v>
      </c>
      <c r="H14" s="527">
        <v>2</v>
      </c>
      <c r="I14" s="75">
        <f t="shared" si="8"/>
        <v>2.5</v>
      </c>
      <c r="J14" s="75"/>
      <c r="K14" s="84"/>
      <c r="L14" s="85">
        <v>0.08</v>
      </c>
      <c r="M14" s="78">
        <f t="shared" si="0"/>
        <v>0</v>
      </c>
      <c r="N14" s="79">
        <f t="shared" si="1"/>
        <v>0</v>
      </c>
      <c r="O14" s="89"/>
      <c r="P14" s="81">
        <f t="shared" si="2"/>
        <v>0</v>
      </c>
      <c r="Q14" s="81">
        <f t="shared" si="3"/>
        <v>0</v>
      </c>
      <c r="R14" s="81">
        <f t="shared" si="4"/>
        <v>0</v>
      </c>
      <c r="S14" s="82">
        <f t="shared" si="5"/>
        <v>0</v>
      </c>
      <c r="T14" s="83">
        <f t="shared" si="6"/>
        <v>0</v>
      </c>
      <c r="U14" s="83">
        <f t="shared" si="7"/>
        <v>0</v>
      </c>
    </row>
    <row r="15" spans="1:21" ht="36">
      <c r="A15" s="71" t="s">
        <v>125</v>
      </c>
      <c r="B15" s="72" t="s">
        <v>126</v>
      </c>
      <c r="C15" s="73"/>
      <c r="D15" s="73"/>
      <c r="E15" s="74" t="s">
        <v>127</v>
      </c>
      <c r="F15" s="528">
        <v>5</v>
      </c>
      <c r="G15" s="526">
        <v>32</v>
      </c>
      <c r="H15" s="527">
        <v>30</v>
      </c>
      <c r="I15" s="75">
        <f t="shared" si="8"/>
        <v>67</v>
      </c>
      <c r="J15" s="75"/>
      <c r="K15" s="84"/>
      <c r="L15" s="85">
        <v>0.08</v>
      </c>
      <c r="M15" s="78">
        <f t="shared" si="0"/>
        <v>0</v>
      </c>
      <c r="N15" s="79">
        <f t="shared" si="1"/>
        <v>0</v>
      </c>
      <c r="O15" s="89"/>
      <c r="P15" s="81">
        <f t="shared" si="2"/>
        <v>0</v>
      </c>
      <c r="Q15" s="81">
        <f t="shared" si="3"/>
        <v>0</v>
      </c>
      <c r="R15" s="81">
        <f t="shared" si="4"/>
        <v>0</v>
      </c>
      <c r="S15" s="82">
        <f t="shared" si="5"/>
        <v>0</v>
      </c>
      <c r="T15" s="83">
        <f t="shared" si="6"/>
        <v>0</v>
      </c>
      <c r="U15" s="83">
        <f t="shared" si="7"/>
        <v>0</v>
      </c>
    </row>
    <row r="16" spans="1:21" ht="24">
      <c r="A16" s="71" t="s">
        <v>128</v>
      </c>
      <c r="B16" s="72" t="s">
        <v>129</v>
      </c>
      <c r="C16" s="73"/>
      <c r="D16" s="73"/>
      <c r="E16" s="90" t="s">
        <v>130</v>
      </c>
      <c r="F16" s="533">
        <v>35</v>
      </c>
      <c r="G16" s="526">
        <v>220</v>
      </c>
      <c r="H16" s="527">
        <v>20</v>
      </c>
      <c r="I16" s="75">
        <f t="shared" si="8"/>
        <v>275</v>
      </c>
      <c r="J16" s="75"/>
      <c r="K16" s="84"/>
      <c r="L16" s="85">
        <v>0.08</v>
      </c>
      <c r="M16" s="78">
        <f t="shared" si="0"/>
        <v>0</v>
      </c>
      <c r="N16" s="79">
        <f t="shared" si="1"/>
        <v>0</v>
      </c>
      <c r="O16" s="80"/>
      <c r="P16" s="81">
        <f t="shared" si="2"/>
        <v>0</v>
      </c>
      <c r="Q16" s="81">
        <f t="shared" si="3"/>
        <v>0</v>
      </c>
      <c r="R16" s="81">
        <f t="shared" si="4"/>
        <v>0</v>
      </c>
      <c r="S16" s="82">
        <f t="shared" si="5"/>
        <v>0</v>
      </c>
      <c r="T16" s="83">
        <f t="shared" si="6"/>
        <v>0</v>
      </c>
      <c r="U16" s="83">
        <f t="shared" si="7"/>
        <v>0</v>
      </c>
    </row>
    <row r="17" spans="1:21" ht="24">
      <c r="A17" s="71" t="s">
        <v>131</v>
      </c>
      <c r="B17" s="72" t="s">
        <v>132</v>
      </c>
      <c r="C17" s="73"/>
      <c r="D17" s="73"/>
      <c r="E17" s="90" t="s">
        <v>133</v>
      </c>
      <c r="F17" s="533">
        <v>5</v>
      </c>
      <c r="G17" s="526">
        <v>2</v>
      </c>
      <c r="H17" s="527">
        <v>10</v>
      </c>
      <c r="I17" s="75">
        <f t="shared" si="8"/>
        <v>17</v>
      </c>
      <c r="J17" s="75"/>
      <c r="K17" s="84"/>
      <c r="L17" s="85">
        <v>0.08</v>
      </c>
      <c r="M17" s="78">
        <f t="shared" si="0"/>
        <v>0</v>
      </c>
      <c r="N17" s="79">
        <f t="shared" si="1"/>
        <v>0</v>
      </c>
      <c r="O17" s="80"/>
      <c r="P17" s="81">
        <f t="shared" si="2"/>
        <v>0</v>
      </c>
      <c r="Q17" s="81">
        <f t="shared" si="3"/>
        <v>0</v>
      </c>
      <c r="R17" s="81">
        <f t="shared" si="4"/>
        <v>0</v>
      </c>
      <c r="S17" s="82">
        <f t="shared" si="5"/>
        <v>0</v>
      </c>
      <c r="T17" s="83">
        <f t="shared" si="6"/>
        <v>0</v>
      </c>
      <c r="U17" s="83">
        <f t="shared" si="7"/>
        <v>0</v>
      </c>
    </row>
    <row r="18" spans="1:21" ht="24">
      <c r="A18" s="71" t="s">
        <v>134</v>
      </c>
      <c r="B18" s="72" t="s">
        <v>135</v>
      </c>
      <c r="C18" s="73"/>
      <c r="D18" s="73"/>
      <c r="E18" s="90" t="s">
        <v>136</v>
      </c>
      <c r="F18" s="533">
        <v>3</v>
      </c>
      <c r="G18" s="526">
        <v>1</v>
      </c>
      <c r="H18" s="527">
        <v>5</v>
      </c>
      <c r="I18" s="75">
        <f t="shared" si="8"/>
        <v>9</v>
      </c>
      <c r="J18" s="75"/>
      <c r="K18" s="84"/>
      <c r="L18" s="85">
        <v>0.08</v>
      </c>
      <c r="M18" s="78">
        <f t="shared" si="0"/>
        <v>0</v>
      </c>
      <c r="N18" s="79">
        <f t="shared" si="1"/>
        <v>0</v>
      </c>
      <c r="O18" s="80"/>
      <c r="P18" s="81">
        <f t="shared" si="2"/>
        <v>0</v>
      </c>
      <c r="Q18" s="81">
        <f t="shared" si="3"/>
        <v>0</v>
      </c>
      <c r="R18" s="81">
        <f t="shared" si="4"/>
        <v>0</v>
      </c>
      <c r="S18" s="82">
        <f t="shared" si="5"/>
        <v>0</v>
      </c>
      <c r="T18" s="83">
        <f t="shared" si="6"/>
        <v>0</v>
      </c>
      <c r="U18" s="83">
        <f t="shared" si="7"/>
        <v>0</v>
      </c>
    </row>
    <row r="19" spans="1:21" ht="24">
      <c r="A19" s="71" t="s">
        <v>137</v>
      </c>
      <c r="B19" s="72" t="s">
        <v>138</v>
      </c>
      <c r="C19" s="73"/>
      <c r="D19" s="73"/>
      <c r="E19" s="90" t="s">
        <v>133</v>
      </c>
      <c r="F19" s="533">
        <v>30</v>
      </c>
      <c r="G19" s="526">
        <v>10</v>
      </c>
      <c r="H19" s="527">
        <v>10</v>
      </c>
      <c r="I19" s="75">
        <f t="shared" si="8"/>
        <v>50</v>
      </c>
      <c r="J19" s="75"/>
      <c r="K19" s="84"/>
      <c r="L19" s="85">
        <v>0.08</v>
      </c>
      <c r="M19" s="78">
        <f t="shared" si="0"/>
        <v>0</v>
      </c>
      <c r="N19" s="79">
        <f t="shared" si="1"/>
        <v>0</v>
      </c>
      <c r="O19" s="80"/>
      <c r="P19" s="81">
        <f t="shared" si="2"/>
        <v>0</v>
      </c>
      <c r="Q19" s="81">
        <f t="shared" si="3"/>
        <v>0</v>
      </c>
      <c r="R19" s="81">
        <f t="shared" si="4"/>
        <v>0</v>
      </c>
      <c r="S19" s="82">
        <f t="shared" si="5"/>
        <v>0</v>
      </c>
      <c r="T19" s="83">
        <f t="shared" si="6"/>
        <v>0</v>
      </c>
      <c r="U19" s="83">
        <f t="shared" si="7"/>
        <v>0</v>
      </c>
    </row>
    <row r="20" spans="1:21" ht="36">
      <c r="A20" s="71" t="s">
        <v>139</v>
      </c>
      <c r="B20" s="72" t="s">
        <v>140</v>
      </c>
      <c r="C20" s="73"/>
      <c r="D20" s="73"/>
      <c r="E20" s="90" t="s">
        <v>141</v>
      </c>
      <c r="F20" s="533">
        <v>20</v>
      </c>
      <c r="G20" s="534">
        <v>5</v>
      </c>
      <c r="H20" s="535">
        <v>10</v>
      </c>
      <c r="I20" s="75">
        <f t="shared" si="8"/>
        <v>35</v>
      </c>
      <c r="J20" s="75"/>
      <c r="K20" s="84"/>
      <c r="L20" s="85">
        <v>0.08</v>
      </c>
      <c r="M20" s="78">
        <f t="shared" si="0"/>
        <v>0</v>
      </c>
      <c r="N20" s="79">
        <f t="shared" si="1"/>
        <v>0</v>
      </c>
      <c r="O20" s="80"/>
      <c r="P20" s="81">
        <f t="shared" si="2"/>
        <v>0</v>
      </c>
      <c r="Q20" s="81">
        <f t="shared" si="3"/>
        <v>0</v>
      </c>
      <c r="R20" s="81">
        <f t="shared" si="4"/>
        <v>0</v>
      </c>
      <c r="S20" s="82">
        <f t="shared" si="5"/>
        <v>0</v>
      </c>
      <c r="T20" s="83">
        <f t="shared" si="6"/>
        <v>0</v>
      </c>
      <c r="U20" s="83">
        <f t="shared" si="7"/>
        <v>0</v>
      </c>
    </row>
    <row r="21" spans="1:21" ht="24">
      <c r="A21" s="71" t="s">
        <v>142</v>
      </c>
      <c r="B21" s="72" t="s">
        <v>143</v>
      </c>
      <c r="C21" s="73"/>
      <c r="D21" s="73"/>
      <c r="E21" s="90" t="s">
        <v>144</v>
      </c>
      <c r="F21" s="533">
        <v>1</v>
      </c>
      <c r="G21" s="534">
        <v>1</v>
      </c>
      <c r="H21" s="535">
        <v>2</v>
      </c>
      <c r="I21" s="75">
        <f t="shared" si="8"/>
        <v>4</v>
      </c>
      <c r="J21" s="75"/>
      <c r="K21" s="84"/>
      <c r="L21" s="85">
        <v>0.08</v>
      </c>
      <c r="M21" s="78">
        <f t="shared" si="0"/>
        <v>0</v>
      </c>
      <c r="N21" s="79">
        <f t="shared" si="1"/>
        <v>0</v>
      </c>
      <c r="O21" s="80"/>
      <c r="P21" s="81">
        <f t="shared" si="2"/>
        <v>0</v>
      </c>
      <c r="Q21" s="81">
        <f t="shared" si="3"/>
        <v>0</v>
      </c>
      <c r="R21" s="81">
        <f t="shared" si="4"/>
        <v>0</v>
      </c>
      <c r="S21" s="82">
        <f t="shared" si="5"/>
        <v>0</v>
      </c>
      <c r="T21" s="83">
        <f t="shared" si="6"/>
        <v>0</v>
      </c>
      <c r="U21" s="83">
        <f t="shared" si="7"/>
        <v>0</v>
      </c>
    </row>
    <row r="22" spans="1:21" ht="36">
      <c r="A22" s="71" t="s">
        <v>145</v>
      </c>
      <c r="B22" s="72" t="s">
        <v>146</v>
      </c>
      <c r="C22" s="73"/>
      <c r="D22" s="73"/>
      <c r="E22" s="90" t="s">
        <v>147</v>
      </c>
      <c r="F22" s="536">
        <v>25</v>
      </c>
      <c r="G22" s="537">
        <v>18</v>
      </c>
      <c r="H22" s="538">
        <v>20</v>
      </c>
      <c r="I22" s="75">
        <f t="shared" si="8"/>
        <v>63</v>
      </c>
      <c r="J22" s="75"/>
      <c r="K22" s="84"/>
      <c r="L22" s="85">
        <v>0.08</v>
      </c>
      <c r="M22" s="78">
        <f t="shared" si="0"/>
        <v>0</v>
      </c>
      <c r="N22" s="79">
        <f t="shared" si="1"/>
        <v>0</v>
      </c>
      <c r="O22" s="80"/>
      <c r="P22" s="81">
        <f t="shared" si="2"/>
        <v>0</v>
      </c>
      <c r="Q22" s="81">
        <f t="shared" si="3"/>
        <v>0</v>
      </c>
      <c r="R22" s="81">
        <f t="shared" si="4"/>
        <v>0</v>
      </c>
      <c r="S22" s="82">
        <f t="shared" si="5"/>
        <v>0</v>
      </c>
      <c r="T22" s="83">
        <f t="shared" si="6"/>
        <v>0</v>
      </c>
      <c r="U22" s="83">
        <f t="shared" si="7"/>
        <v>0</v>
      </c>
    </row>
    <row r="23" spans="1:21" ht="24">
      <c r="A23" s="71" t="s">
        <v>148</v>
      </c>
      <c r="B23" s="72" t="s">
        <v>149</v>
      </c>
      <c r="C23" s="73"/>
      <c r="D23" s="73"/>
      <c r="E23" s="90" t="s">
        <v>150</v>
      </c>
      <c r="F23" s="533">
        <v>30</v>
      </c>
      <c r="G23" s="526">
        <v>40</v>
      </c>
      <c r="H23" s="527">
        <v>20</v>
      </c>
      <c r="I23" s="75">
        <f t="shared" si="8"/>
        <v>90</v>
      </c>
      <c r="J23" s="75"/>
      <c r="K23" s="84"/>
      <c r="L23" s="85">
        <v>0.08</v>
      </c>
      <c r="M23" s="78">
        <f t="shared" si="0"/>
        <v>0</v>
      </c>
      <c r="N23" s="79">
        <f t="shared" si="1"/>
        <v>0</v>
      </c>
      <c r="O23" s="80"/>
      <c r="P23" s="81">
        <f t="shared" si="2"/>
        <v>0</v>
      </c>
      <c r="Q23" s="81">
        <f t="shared" si="3"/>
        <v>0</v>
      </c>
      <c r="R23" s="81">
        <f t="shared" si="4"/>
        <v>0</v>
      </c>
      <c r="S23" s="82">
        <f t="shared" si="5"/>
        <v>0</v>
      </c>
      <c r="T23" s="83">
        <f t="shared" si="6"/>
        <v>0</v>
      </c>
      <c r="U23" s="83">
        <f t="shared" si="7"/>
        <v>0</v>
      </c>
    </row>
    <row r="24" spans="1:21" ht="36">
      <c r="A24" s="91" t="s">
        <v>151</v>
      </c>
      <c r="B24" s="92" t="s">
        <v>152</v>
      </c>
      <c r="C24" s="73"/>
      <c r="D24" s="73"/>
      <c r="E24" s="93" t="s">
        <v>153</v>
      </c>
      <c r="F24" s="539">
        <v>10</v>
      </c>
      <c r="G24" s="540">
        <v>42</v>
      </c>
      <c r="H24" s="527">
        <v>40</v>
      </c>
      <c r="I24" s="75">
        <f t="shared" si="8"/>
        <v>92</v>
      </c>
      <c r="J24" s="75"/>
      <c r="K24" s="94"/>
      <c r="L24" s="95">
        <v>0.08</v>
      </c>
      <c r="M24" s="78">
        <f t="shared" si="0"/>
        <v>0</v>
      </c>
      <c r="N24" s="79">
        <f t="shared" si="1"/>
        <v>0</v>
      </c>
      <c r="O24" s="80"/>
      <c r="P24" s="96">
        <f t="shared" si="2"/>
        <v>0</v>
      </c>
      <c r="Q24" s="81">
        <f t="shared" si="3"/>
        <v>0</v>
      </c>
      <c r="R24" s="81">
        <f t="shared" si="4"/>
        <v>0</v>
      </c>
      <c r="S24" s="82">
        <f t="shared" si="5"/>
        <v>0</v>
      </c>
      <c r="T24" s="83">
        <f t="shared" si="6"/>
        <v>0</v>
      </c>
      <c r="U24" s="83">
        <f t="shared" si="7"/>
        <v>0</v>
      </c>
    </row>
    <row r="25" spans="1:21">
      <c r="A25" s="689" t="s">
        <v>154</v>
      </c>
      <c r="B25" s="689"/>
      <c r="C25" s="689"/>
      <c r="D25" s="689"/>
      <c r="E25" s="689"/>
      <c r="F25" s="689"/>
      <c r="G25" s="689"/>
      <c r="H25" s="689"/>
      <c r="I25" s="689"/>
      <c r="J25" s="689"/>
      <c r="K25" s="689"/>
      <c r="L25" s="689"/>
      <c r="M25" s="97">
        <f>SUM(M7:M24)</f>
        <v>0</v>
      </c>
      <c r="N25" s="98">
        <f>SUM(N7:N24)</f>
        <v>0</v>
      </c>
      <c r="O25" s="56"/>
      <c r="P25" s="99">
        <f t="shared" ref="P25:U25" si="9">SUM(P7:P24)</f>
        <v>0</v>
      </c>
      <c r="Q25" s="99">
        <f t="shared" si="9"/>
        <v>0</v>
      </c>
      <c r="R25" s="99">
        <f t="shared" si="9"/>
        <v>0</v>
      </c>
      <c r="S25" s="99">
        <f t="shared" si="9"/>
        <v>0</v>
      </c>
      <c r="T25" s="99">
        <f t="shared" si="9"/>
        <v>0</v>
      </c>
      <c r="U25" s="99">
        <f t="shared" si="9"/>
        <v>0</v>
      </c>
    </row>
    <row r="26" spans="1:21">
      <c r="A26" s="53"/>
      <c r="B26" s="51"/>
      <c r="C26" s="52"/>
      <c r="D26" s="53"/>
      <c r="E26" s="53"/>
      <c r="F26" s="53"/>
      <c r="G26" s="100"/>
      <c r="H26" s="101"/>
      <c r="I26" s="53"/>
      <c r="J26" s="53"/>
      <c r="K26" s="55"/>
      <c r="L26" s="53"/>
      <c r="M26" s="55"/>
      <c r="N26" s="55"/>
      <c r="O26" s="56"/>
      <c r="P26" s="53"/>
      <c r="Q26" s="53"/>
      <c r="R26" s="53"/>
      <c r="S26" s="53"/>
      <c r="T26" s="53"/>
      <c r="U26" s="53"/>
    </row>
    <row r="27" spans="1:21">
      <c r="A27" s="53" t="s">
        <v>98</v>
      </c>
      <c r="B27" s="51"/>
      <c r="C27" s="53"/>
      <c r="D27" s="53"/>
      <c r="E27" s="57"/>
      <c r="F27" s="102"/>
      <c r="G27" s="57"/>
      <c r="H27" s="57"/>
      <c r="I27" s="57"/>
      <c r="J27" s="57"/>
      <c r="K27" s="53"/>
      <c r="L27" s="55"/>
      <c r="M27" s="55"/>
      <c r="N27" s="53"/>
      <c r="O27" s="56"/>
      <c r="P27" s="103"/>
      <c r="Q27" s="103"/>
      <c r="R27" s="103"/>
      <c r="S27" s="53"/>
      <c r="T27" s="103"/>
      <c r="U27" s="53"/>
    </row>
    <row r="28" spans="1:21">
      <c r="A28" s="53"/>
      <c r="B28" s="51"/>
      <c r="C28" s="51"/>
      <c r="D28" s="53"/>
      <c r="E28" s="57"/>
      <c r="F28" s="102"/>
      <c r="G28" s="57"/>
      <c r="H28" s="57"/>
      <c r="I28" s="57"/>
      <c r="J28" s="57"/>
      <c r="K28" s="53"/>
      <c r="L28" s="55"/>
      <c r="M28" s="55"/>
      <c r="N28" s="53"/>
      <c r="O28" s="56"/>
      <c r="P28" s="103"/>
      <c r="Q28" s="103"/>
      <c r="R28" s="53"/>
      <c r="S28" s="53"/>
      <c r="T28" s="53"/>
      <c r="U28" s="53"/>
    </row>
    <row r="29" spans="1:21">
      <c r="A29" s="53"/>
      <c r="B29" s="51"/>
      <c r="C29" s="51"/>
      <c r="D29" s="53"/>
      <c r="E29" s="57"/>
      <c r="F29" s="102"/>
      <c r="G29" s="480" t="s">
        <v>99</v>
      </c>
      <c r="H29" s="480"/>
      <c r="I29" s="480"/>
      <c r="J29" s="57"/>
      <c r="K29" s="53"/>
      <c r="L29" s="55"/>
      <c r="M29" s="55"/>
      <c r="N29" s="53"/>
      <c r="O29" s="56"/>
      <c r="P29" s="53"/>
      <c r="Q29" s="53"/>
      <c r="R29" s="53"/>
      <c r="S29" s="53"/>
      <c r="T29" s="53"/>
      <c r="U29" s="53"/>
    </row>
  </sheetData>
  <mergeCells count="4">
    <mergeCell ref="P6:Q6"/>
    <mergeCell ref="R6:S6"/>
    <mergeCell ref="T6:U6"/>
    <mergeCell ref="A25:L25"/>
  </mergeCells>
  <pageMargins left="0.7" right="0.7" top="0.75" bottom="0.75" header="0.3" footer="0.3"/>
  <pageSetup paperSize="9" scale="7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135"/>
  <sheetViews>
    <sheetView zoomScaleNormal="100" workbookViewId="0">
      <selection activeCell="A5" sqref="A5"/>
    </sheetView>
  </sheetViews>
  <sheetFormatPr defaultRowHeight="15"/>
  <cols>
    <col min="1" max="1" width="7.140625" customWidth="1"/>
    <col min="2" max="2" width="16.85546875" customWidth="1"/>
    <col min="14" max="14" width="10.42578125" customWidth="1"/>
    <col min="17" max="17" width="7.28515625" customWidth="1"/>
  </cols>
  <sheetData>
    <row r="1" spans="1:21">
      <c r="A1" s="50" t="s">
        <v>0</v>
      </c>
      <c r="B1" s="51"/>
      <c r="C1" s="51"/>
      <c r="D1" s="53"/>
      <c r="E1" s="53"/>
      <c r="F1" s="102"/>
      <c r="G1" s="102"/>
      <c r="H1" s="53" t="s">
        <v>1</v>
      </c>
      <c r="I1" s="117"/>
      <c r="J1" s="102"/>
      <c r="K1" s="57"/>
      <c r="L1" s="400"/>
      <c r="M1" s="400"/>
      <c r="N1" s="53"/>
      <c r="O1" s="53"/>
      <c r="P1" s="53"/>
      <c r="Q1" s="53"/>
      <c r="R1" s="53"/>
      <c r="S1" s="53"/>
      <c r="T1" s="53"/>
      <c r="U1" s="53"/>
    </row>
    <row r="2" spans="1:21">
      <c r="A2" s="53" t="s">
        <v>2</v>
      </c>
      <c r="B2" s="51"/>
      <c r="C2" s="401"/>
      <c r="D2" s="402"/>
      <c r="E2" s="402"/>
      <c r="F2" s="402"/>
      <c r="G2" s="402"/>
      <c r="H2" s="403"/>
      <c r="I2" s="404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  <c r="U2" s="402"/>
    </row>
    <row r="3" spans="1:21">
      <c r="A3" s="53"/>
      <c r="B3" s="51"/>
      <c r="C3" s="51"/>
      <c r="D3" s="53"/>
      <c r="E3" s="53"/>
      <c r="F3" s="102"/>
      <c r="G3" s="102"/>
      <c r="H3" s="405"/>
      <c r="I3" s="117"/>
      <c r="J3" s="102"/>
      <c r="K3" s="57"/>
      <c r="L3" s="400"/>
      <c r="M3" s="400"/>
      <c r="N3" s="53"/>
      <c r="O3" s="53"/>
      <c r="P3" s="53"/>
      <c r="Q3" s="53"/>
      <c r="R3" s="53"/>
      <c r="S3" s="53"/>
      <c r="T3" s="53"/>
      <c r="U3" s="53"/>
    </row>
    <row r="4" spans="1:21">
      <c r="A4" s="136" t="s">
        <v>1973</v>
      </c>
      <c r="B4" s="51"/>
      <c r="C4" s="51"/>
      <c r="D4" s="53"/>
      <c r="E4" s="53"/>
      <c r="F4" s="53" t="s">
        <v>4</v>
      </c>
      <c r="G4" s="102"/>
      <c r="H4" s="405"/>
      <c r="I4" s="117"/>
      <c r="J4" s="102"/>
      <c r="K4" s="57"/>
      <c r="L4" s="400"/>
      <c r="M4" s="400"/>
      <c r="N4" s="53"/>
      <c r="O4" s="53"/>
      <c r="P4" s="53"/>
      <c r="Q4" s="53"/>
      <c r="R4" s="53"/>
      <c r="S4" s="53"/>
      <c r="T4" s="53"/>
      <c r="U4" s="53"/>
    </row>
    <row r="5" spans="1:21" ht="33.75">
      <c r="A5" s="64"/>
      <c r="B5" s="65"/>
      <c r="C5" s="64"/>
      <c r="D5" s="202"/>
      <c r="E5" s="230"/>
      <c r="F5" s="66" t="s">
        <v>5</v>
      </c>
      <c r="G5" s="66" t="s">
        <v>6</v>
      </c>
      <c r="H5" s="66" t="s">
        <v>7</v>
      </c>
      <c r="I5" s="66" t="s">
        <v>8</v>
      </c>
      <c r="J5" s="52"/>
      <c r="K5" s="52"/>
      <c r="L5" s="67"/>
      <c r="M5" s="51"/>
      <c r="N5" s="51"/>
      <c r="O5" s="56"/>
      <c r="P5" s="53"/>
      <c r="Q5" s="53"/>
      <c r="R5" s="53"/>
      <c r="S5" s="53"/>
      <c r="T5" s="53"/>
      <c r="U5" s="53"/>
    </row>
    <row r="6" spans="1:21" ht="56.25">
      <c r="A6" s="68" t="s">
        <v>9</v>
      </c>
      <c r="B6" s="68" t="s">
        <v>10</v>
      </c>
      <c r="C6" s="69" t="s">
        <v>11</v>
      </c>
      <c r="D6" s="406" t="s">
        <v>12</v>
      </c>
      <c r="E6" s="68" t="s">
        <v>13</v>
      </c>
      <c r="F6" s="68" t="s">
        <v>14</v>
      </c>
      <c r="G6" s="68" t="s">
        <v>14</v>
      </c>
      <c r="H6" s="66" t="s">
        <v>14</v>
      </c>
      <c r="I6" s="66" t="s">
        <v>156</v>
      </c>
      <c r="J6" s="66" t="s">
        <v>17</v>
      </c>
      <c r="K6" s="70" t="s">
        <v>18</v>
      </c>
      <c r="L6" s="68" t="s">
        <v>19</v>
      </c>
      <c r="M6" s="141" t="s">
        <v>20</v>
      </c>
      <c r="N6" s="32" t="s">
        <v>21</v>
      </c>
      <c r="O6" s="153"/>
      <c r="P6" s="688" t="s">
        <v>22</v>
      </c>
      <c r="Q6" s="688"/>
      <c r="R6" s="704" t="s">
        <v>23</v>
      </c>
      <c r="S6" s="704"/>
      <c r="T6" s="688" t="s">
        <v>24</v>
      </c>
      <c r="U6" s="688"/>
    </row>
    <row r="7" spans="1:21" ht="22.5">
      <c r="A7" s="407" t="s">
        <v>1154</v>
      </c>
      <c r="B7" s="108" t="s">
        <v>1155</v>
      </c>
      <c r="C7" s="109"/>
      <c r="D7" s="109"/>
      <c r="E7" s="254" t="s">
        <v>1156</v>
      </c>
      <c r="F7" s="68">
        <v>2</v>
      </c>
      <c r="G7" s="594">
        <v>1</v>
      </c>
      <c r="H7" s="553">
        <v>2</v>
      </c>
      <c r="I7" s="641">
        <f t="shared" ref="I7:I70" si="0">SUM(F7:H7)</f>
        <v>5</v>
      </c>
      <c r="J7" s="68"/>
      <c r="K7" s="408"/>
      <c r="L7" s="114">
        <v>0.08</v>
      </c>
      <c r="M7" s="409">
        <f t="shared" ref="M7:M70" si="1">ROUND((I7*K7),2)</f>
        <v>0</v>
      </c>
      <c r="N7" s="409">
        <f t="shared" ref="N7:N70" si="2">ROUND((M7+M7*L7),2)</f>
        <v>0</v>
      </c>
      <c r="O7" s="53"/>
      <c r="P7" s="81">
        <f t="shared" ref="P7:P70" si="3">ROUND((F7*K7),2)</f>
        <v>0</v>
      </c>
      <c r="Q7" s="118">
        <f t="shared" ref="Q7:Q70" si="4">ROUND((P7+P7*L7),2)</f>
        <v>0</v>
      </c>
      <c r="R7" s="118">
        <f t="shared" ref="R7:R70" si="5">ROUND((G7*K7),2)</f>
        <v>0</v>
      </c>
      <c r="S7" s="118">
        <f t="shared" ref="S7:S70" si="6">ROUND((R7+R7*L7),2)</f>
        <v>0</v>
      </c>
      <c r="T7" s="81">
        <f t="shared" ref="T7:T70" si="7">ROUND((H7*K7),2)</f>
        <v>0</v>
      </c>
      <c r="U7" s="81">
        <f t="shared" ref="U7:U70" si="8">ROUND((T7+T7*L7),2)</f>
        <v>0</v>
      </c>
    </row>
    <row r="8" spans="1:21" ht="22.5">
      <c r="A8" s="407" t="s">
        <v>1157</v>
      </c>
      <c r="B8" s="108" t="s">
        <v>1158</v>
      </c>
      <c r="C8" s="109"/>
      <c r="D8" s="109"/>
      <c r="E8" s="254" t="s">
        <v>1159</v>
      </c>
      <c r="F8" s="68">
        <v>0</v>
      </c>
      <c r="G8" s="594">
        <v>0</v>
      </c>
      <c r="H8" s="553">
        <v>2</v>
      </c>
      <c r="I8" s="641">
        <f t="shared" si="0"/>
        <v>2</v>
      </c>
      <c r="J8" s="68"/>
      <c r="K8" s="408"/>
      <c r="L8" s="114">
        <v>0.08</v>
      </c>
      <c r="M8" s="409">
        <f t="shared" si="1"/>
        <v>0</v>
      </c>
      <c r="N8" s="409">
        <f t="shared" si="2"/>
        <v>0</v>
      </c>
      <c r="O8" s="53"/>
      <c r="P8" s="81">
        <f t="shared" si="3"/>
        <v>0</v>
      </c>
      <c r="Q8" s="118">
        <f t="shared" si="4"/>
        <v>0</v>
      </c>
      <c r="R8" s="118">
        <f t="shared" si="5"/>
        <v>0</v>
      </c>
      <c r="S8" s="118">
        <f t="shared" si="6"/>
        <v>0</v>
      </c>
      <c r="T8" s="81">
        <f t="shared" si="7"/>
        <v>0</v>
      </c>
      <c r="U8" s="81">
        <f t="shared" si="8"/>
        <v>0</v>
      </c>
    </row>
    <row r="9" spans="1:21" ht="22.5">
      <c r="A9" s="407" t="s">
        <v>1160</v>
      </c>
      <c r="B9" s="108" t="s">
        <v>1161</v>
      </c>
      <c r="C9" s="109"/>
      <c r="D9" s="109"/>
      <c r="E9" s="254" t="s">
        <v>1159</v>
      </c>
      <c r="F9" s="68">
        <v>5</v>
      </c>
      <c r="G9" s="594">
        <v>3</v>
      </c>
      <c r="H9" s="553">
        <v>4</v>
      </c>
      <c r="I9" s="641">
        <f t="shared" si="0"/>
        <v>12</v>
      </c>
      <c r="J9" s="68"/>
      <c r="K9" s="408"/>
      <c r="L9" s="114">
        <v>0.08</v>
      </c>
      <c r="M9" s="409">
        <f t="shared" si="1"/>
        <v>0</v>
      </c>
      <c r="N9" s="409">
        <f t="shared" si="2"/>
        <v>0</v>
      </c>
      <c r="O9" s="53"/>
      <c r="P9" s="81">
        <f t="shared" si="3"/>
        <v>0</v>
      </c>
      <c r="Q9" s="118">
        <f t="shared" si="4"/>
        <v>0</v>
      </c>
      <c r="R9" s="118">
        <f t="shared" si="5"/>
        <v>0</v>
      </c>
      <c r="S9" s="118">
        <f t="shared" si="6"/>
        <v>0</v>
      </c>
      <c r="T9" s="81">
        <f t="shared" si="7"/>
        <v>0</v>
      </c>
      <c r="U9" s="81">
        <f t="shared" si="8"/>
        <v>0</v>
      </c>
    </row>
    <row r="10" spans="1:21" ht="33.75">
      <c r="A10" s="407" t="s">
        <v>1162</v>
      </c>
      <c r="B10" s="108" t="s">
        <v>1163</v>
      </c>
      <c r="C10" s="109"/>
      <c r="D10" s="109"/>
      <c r="E10" s="254" t="s">
        <v>1164</v>
      </c>
      <c r="F10" s="68">
        <v>5</v>
      </c>
      <c r="G10" s="594">
        <v>2</v>
      </c>
      <c r="H10" s="553">
        <v>0</v>
      </c>
      <c r="I10" s="641">
        <f t="shared" si="0"/>
        <v>7</v>
      </c>
      <c r="J10" s="68"/>
      <c r="K10" s="408"/>
      <c r="L10" s="114">
        <v>0.08</v>
      </c>
      <c r="M10" s="409">
        <f t="shared" si="1"/>
        <v>0</v>
      </c>
      <c r="N10" s="409">
        <f t="shared" si="2"/>
        <v>0</v>
      </c>
      <c r="O10" s="53"/>
      <c r="P10" s="81">
        <f t="shared" si="3"/>
        <v>0</v>
      </c>
      <c r="Q10" s="118">
        <f t="shared" si="4"/>
        <v>0</v>
      </c>
      <c r="R10" s="118">
        <f t="shared" si="5"/>
        <v>0</v>
      </c>
      <c r="S10" s="118">
        <f t="shared" si="6"/>
        <v>0</v>
      </c>
      <c r="T10" s="81">
        <f t="shared" si="7"/>
        <v>0</v>
      </c>
      <c r="U10" s="81">
        <f t="shared" si="8"/>
        <v>0</v>
      </c>
    </row>
    <row r="11" spans="1:21" ht="33.75">
      <c r="A11" s="407" t="s">
        <v>1165</v>
      </c>
      <c r="B11" s="108" t="s">
        <v>1166</v>
      </c>
      <c r="C11" s="109"/>
      <c r="D11" s="109"/>
      <c r="E11" s="254" t="s">
        <v>1167</v>
      </c>
      <c r="F11" s="68">
        <v>5</v>
      </c>
      <c r="G11" s="594">
        <v>3</v>
      </c>
      <c r="H11" s="553">
        <v>5</v>
      </c>
      <c r="I11" s="641">
        <f t="shared" si="0"/>
        <v>13</v>
      </c>
      <c r="J11" s="68"/>
      <c r="K11" s="408"/>
      <c r="L11" s="114">
        <v>0.08</v>
      </c>
      <c r="M11" s="409">
        <f t="shared" si="1"/>
        <v>0</v>
      </c>
      <c r="N11" s="409">
        <f t="shared" si="2"/>
        <v>0</v>
      </c>
      <c r="O11" s="53"/>
      <c r="P11" s="81">
        <f t="shared" si="3"/>
        <v>0</v>
      </c>
      <c r="Q11" s="118">
        <f t="shared" si="4"/>
        <v>0</v>
      </c>
      <c r="R11" s="118">
        <f t="shared" si="5"/>
        <v>0</v>
      </c>
      <c r="S11" s="118">
        <f t="shared" si="6"/>
        <v>0</v>
      </c>
      <c r="T11" s="81">
        <f t="shared" si="7"/>
        <v>0</v>
      </c>
      <c r="U11" s="81">
        <f t="shared" si="8"/>
        <v>0</v>
      </c>
    </row>
    <row r="12" spans="1:21" ht="33.75">
      <c r="A12" s="407" t="s">
        <v>1168</v>
      </c>
      <c r="B12" s="108" t="s">
        <v>1169</v>
      </c>
      <c r="C12" s="109"/>
      <c r="D12" s="109"/>
      <c r="E12" s="254" t="s">
        <v>1170</v>
      </c>
      <c r="F12" s="68">
        <v>40</v>
      </c>
      <c r="G12" s="594">
        <v>35</v>
      </c>
      <c r="H12" s="553">
        <v>15</v>
      </c>
      <c r="I12" s="641">
        <f t="shared" si="0"/>
        <v>90</v>
      </c>
      <c r="J12" s="68"/>
      <c r="K12" s="408"/>
      <c r="L12" s="114">
        <v>0.08</v>
      </c>
      <c r="M12" s="409">
        <f t="shared" si="1"/>
        <v>0</v>
      </c>
      <c r="N12" s="409">
        <f t="shared" si="2"/>
        <v>0</v>
      </c>
      <c r="O12" s="53"/>
      <c r="P12" s="81">
        <f t="shared" si="3"/>
        <v>0</v>
      </c>
      <c r="Q12" s="118">
        <f t="shared" si="4"/>
        <v>0</v>
      </c>
      <c r="R12" s="118">
        <f t="shared" si="5"/>
        <v>0</v>
      </c>
      <c r="S12" s="118">
        <f t="shared" si="6"/>
        <v>0</v>
      </c>
      <c r="T12" s="81">
        <f t="shared" si="7"/>
        <v>0</v>
      </c>
      <c r="U12" s="81">
        <f t="shared" si="8"/>
        <v>0</v>
      </c>
    </row>
    <row r="13" spans="1:21" ht="33.75">
      <c r="A13" s="407" t="s">
        <v>1171</v>
      </c>
      <c r="B13" s="108" t="s">
        <v>1172</v>
      </c>
      <c r="C13" s="109"/>
      <c r="D13" s="109"/>
      <c r="E13" s="254" t="s">
        <v>1173</v>
      </c>
      <c r="F13" s="68">
        <v>3</v>
      </c>
      <c r="G13" s="594">
        <v>0</v>
      </c>
      <c r="H13" s="553">
        <v>2</v>
      </c>
      <c r="I13" s="641">
        <f t="shared" si="0"/>
        <v>5</v>
      </c>
      <c r="J13" s="68"/>
      <c r="K13" s="408"/>
      <c r="L13" s="114">
        <v>0.08</v>
      </c>
      <c r="M13" s="409">
        <f t="shared" si="1"/>
        <v>0</v>
      </c>
      <c r="N13" s="409">
        <f t="shared" si="2"/>
        <v>0</v>
      </c>
      <c r="O13" s="53"/>
      <c r="P13" s="81">
        <f t="shared" si="3"/>
        <v>0</v>
      </c>
      <c r="Q13" s="118">
        <f t="shared" si="4"/>
        <v>0</v>
      </c>
      <c r="R13" s="118">
        <f t="shared" si="5"/>
        <v>0</v>
      </c>
      <c r="S13" s="118">
        <f t="shared" si="6"/>
        <v>0</v>
      </c>
      <c r="T13" s="81">
        <f t="shared" si="7"/>
        <v>0</v>
      </c>
      <c r="U13" s="81">
        <f t="shared" si="8"/>
        <v>0</v>
      </c>
    </row>
    <row r="14" spans="1:21" ht="22.5">
      <c r="A14" s="407" t="s">
        <v>1174</v>
      </c>
      <c r="B14" s="108" t="s">
        <v>1175</v>
      </c>
      <c r="C14" s="109"/>
      <c r="D14" s="109"/>
      <c r="E14" s="254" t="s">
        <v>1176</v>
      </c>
      <c r="F14" s="68">
        <v>5</v>
      </c>
      <c r="G14" s="594">
        <v>5</v>
      </c>
      <c r="H14" s="553">
        <v>4</v>
      </c>
      <c r="I14" s="641">
        <f t="shared" si="0"/>
        <v>14</v>
      </c>
      <c r="J14" s="68"/>
      <c r="K14" s="408"/>
      <c r="L14" s="114">
        <v>0.08</v>
      </c>
      <c r="M14" s="409">
        <f t="shared" si="1"/>
        <v>0</v>
      </c>
      <c r="N14" s="409">
        <f t="shared" si="2"/>
        <v>0</v>
      </c>
      <c r="O14" s="53"/>
      <c r="P14" s="81">
        <f t="shared" si="3"/>
        <v>0</v>
      </c>
      <c r="Q14" s="118">
        <f t="shared" si="4"/>
        <v>0</v>
      </c>
      <c r="R14" s="118">
        <f t="shared" si="5"/>
        <v>0</v>
      </c>
      <c r="S14" s="118">
        <f t="shared" si="6"/>
        <v>0</v>
      </c>
      <c r="T14" s="81">
        <f t="shared" si="7"/>
        <v>0</v>
      </c>
      <c r="U14" s="81">
        <f t="shared" si="8"/>
        <v>0</v>
      </c>
    </row>
    <row r="15" spans="1:21" ht="33.75">
      <c r="A15" s="407" t="s">
        <v>1177</v>
      </c>
      <c r="B15" s="108" t="s">
        <v>1178</v>
      </c>
      <c r="C15" s="109"/>
      <c r="D15" s="109"/>
      <c r="E15" s="254" t="s">
        <v>1179</v>
      </c>
      <c r="F15" s="68">
        <v>3</v>
      </c>
      <c r="G15" s="594">
        <v>2</v>
      </c>
      <c r="H15" s="553">
        <v>3</v>
      </c>
      <c r="I15" s="641">
        <f t="shared" si="0"/>
        <v>8</v>
      </c>
      <c r="J15" s="68"/>
      <c r="K15" s="408"/>
      <c r="L15" s="114">
        <v>0.08</v>
      </c>
      <c r="M15" s="409">
        <f t="shared" si="1"/>
        <v>0</v>
      </c>
      <c r="N15" s="409">
        <f t="shared" si="2"/>
        <v>0</v>
      </c>
      <c r="O15" s="53"/>
      <c r="P15" s="81">
        <f t="shared" si="3"/>
        <v>0</v>
      </c>
      <c r="Q15" s="118">
        <f t="shared" si="4"/>
        <v>0</v>
      </c>
      <c r="R15" s="118">
        <f t="shared" si="5"/>
        <v>0</v>
      </c>
      <c r="S15" s="118">
        <f t="shared" si="6"/>
        <v>0</v>
      </c>
      <c r="T15" s="81">
        <f t="shared" si="7"/>
        <v>0</v>
      </c>
      <c r="U15" s="81">
        <f t="shared" si="8"/>
        <v>0</v>
      </c>
    </row>
    <row r="16" spans="1:21" ht="22.5">
      <c r="A16" s="407" t="s">
        <v>1180</v>
      </c>
      <c r="B16" s="410" t="s">
        <v>1181</v>
      </c>
      <c r="C16" s="109"/>
      <c r="D16" s="109"/>
      <c r="E16" s="259" t="s">
        <v>637</v>
      </c>
      <c r="F16" s="66">
        <v>1</v>
      </c>
      <c r="G16" s="594">
        <v>1</v>
      </c>
      <c r="H16" s="553">
        <v>1</v>
      </c>
      <c r="I16" s="641">
        <f t="shared" si="0"/>
        <v>3</v>
      </c>
      <c r="J16" s="68"/>
      <c r="K16" s="411"/>
      <c r="L16" s="169">
        <v>0.08</v>
      </c>
      <c r="M16" s="409">
        <f t="shared" si="1"/>
        <v>0</v>
      </c>
      <c r="N16" s="409">
        <f t="shared" si="2"/>
        <v>0</v>
      </c>
      <c r="O16" s="53"/>
      <c r="P16" s="81">
        <f t="shared" si="3"/>
        <v>0</v>
      </c>
      <c r="Q16" s="118">
        <f t="shared" si="4"/>
        <v>0</v>
      </c>
      <c r="R16" s="118">
        <f t="shared" si="5"/>
        <v>0</v>
      </c>
      <c r="S16" s="118">
        <f t="shared" si="6"/>
        <v>0</v>
      </c>
      <c r="T16" s="81">
        <f t="shared" si="7"/>
        <v>0</v>
      </c>
      <c r="U16" s="81">
        <f t="shared" si="8"/>
        <v>0</v>
      </c>
    </row>
    <row r="17" spans="1:21" ht="22.5">
      <c r="A17" s="407" t="s">
        <v>1182</v>
      </c>
      <c r="B17" s="108" t="s">
        <v>1183</v>
      </c>
      <c r="C17" s="109"/>
      <c r="D17" s="109"/>
      <c r="E17" s="254" t="s">
        <v>1159</v>
      </c>
      <c r="F17" s="68">
        <v>30</v>
      </c>
      <c r="G17" s="594">
        <v>15</v>
      </c>
      <c r="H17" s="553">
        <v>5</v>
      </c>
      <c r="I17" s="641">
        <f t="shared" si="0"/>
        <v>50</v>
      </c>
      <c r="J17" s="68"/>
      <c r="K17" s="408"/>
      <c r="L17" s="114">
        <v>0.08</v>
      </c>
      <c r="M17" s="409">
        <f t="shared" si="1"/>
        <v>0</v>
      </c>
      <c r="N17" s="409">
        <f t="shared" si="2"/>
        <v>0</v>
      </c>
      <c r="O17" s="53"/>
      <c r="P17" s="81">
        <f t="shared" si="3"/>
        <v>0</v>
      </c>
      <c r="Q17" s="118">
        <f t="shared" si="4"/>
        <v>0</v>
      </c>
      <c r="R17" s="118">
        <f t="shared" si="5"/>
        <v>0</v>
      </c>
      <c r="S17" s="118">
        <f t="shared" si="6"/>
        <v>0</v>
      </c>
      <c r="T17" s="81">
        <f t="shared" si="7"/>
        <v>0</v>
      </c>
      <c r="U17" s="81">
        <f t="shared" si="8"/>
        <v>0</v>
      </c>
    </row>
    <row r="18" spans="1:21" ht="45">
      <c r="A18" s="407" t="s">
        <v>1184</v>
      </c>
      <c r="B18" s="108" t="s">
        <v>1185</v>
      </c>
      <c r="C18" s="109"/>
      <c r="D18" s="109"/>
      <c r="E18" s="254" t="s">
        <v>1186</v>
      </c>
      <c r="F18" s="68">
        <v>5</v>
      </c>
      <c r="G18" s="594">
        <v>95</v>
      </c>
      <c r="H18" s="553">
        <v>0</v>
      </c>
      <c r="I18" s="641">
        <f t="shared" si="0"/>
        <v>100</v>
      </c>
      <c r="J18" s="68"/>
      <c r="K18" s="408"/>
      <c r="L18" s="114">
        <v>0.08</v>
      </c>
      <c r="M18" s="409">
        <f t="shared" si="1"/>
        <v>0</v>
      </c>
      <c r="N18" s="409">
        <f t="shared" si="2"/>
        <v>0</v>
      </c>
      <c r="O18" s="53"/>
      <c r="P18" s="81">
        <f t="shared" si="3"/>
        <v>0</v>
      </c>
      <c r="Q18" s="118">
        <f t="shared" si="4"/>
        <v>0</v>
      </c>
      <c r="R18" s="118">
        <f t="shared" si="5"/>
        <v>0</v>
      </c>
      <c r="S18" s="118">
        <f t="shared" si="6"/>
        <v>0</v>
      </c>
      <c r="T18" s="81">
        <f t="shared" si="7"/>
        <v>0</v>
      </c>
      <c r="U18" s="81">
        <f t="shared" si="8"/>
        <v>0</v>
      </c>
    </row>
    <row r="19" spans="1:21" ht="33.75">
      <c r="A19" s="407" t="s">
        <v>1187</v>
      </c>
      <c r="B19" s="108" t="s">
        <v>1188</v>
      </c>
      <c r="C19" s="109"/>
      <c r="D19" s="109"/>
      <c r="E19" s="254" t="s">
        <v>1186</v>
      </c>
      <c r="F19" s="68">
        <v>15</v>
      </c>
      <c r="G19" s="594">
        <v>0</v>
      </c>
      <c r="H19" s="553">
        <v>2</v>
      </c>
      <c r="I19" s="641">
        <f t="shared" si="0"/>
        <v>17</v>
      </c>
      <c r="J19" s="68"/>
      <c r="K19" s="408"/>
      <c r="L19" s="114">
        <v>0.08</v>
      </c>
      <c r="M19" s="409">
        <f t="shared" si="1"/>
        <v>0</v>
      </c>
      <c r="N19" s="409">
        <f t="shared" si="2"/>
        <v>0</v>
      </c>
      <c r="O19" s="53"/>
      <c r="P19" s="81">
        <f t="shared" si="3"/>
        <v>0</v>
      </c>
      <c r="Q19" s="118">
        <f t="shared" si="4"/>
        <v>0</v>
      </c>
      <c r="R19" s="118">
        <f t="shared" si="5"/>
        <v>0</v>
      </c>
      <c r="S19" s="118">
        <f t="shared" si="6"/>
        <v>0</v>
      </c>
      <c r="T19" s="81">
        <f t="shared" si="7"/>
        <v>0</v>
      </c>
      <c r="U19" s="81">
        <f t="shared" si="8"/>
        <v>0</v>
      </c>
    </row>
    <row r="20" spans="1:21" ht="22.5">
      <c r="A20" s="407" t="s">
        <v>1189</v>
      </c>
      <c r="B20" s="108" t="s">
        <v>1190</v>
      </c>
      <c r="C20" s="109"/>
      <c r="D20" s="109"/>
      <c r="E20" s="254" t="s">
        <v>1191</v>
      </c>
      <c r="F20" s="68">
        <v>10</v>
      </c>
      <c r="G20" s="594">
        <v>0</v>
      </c>
      <c r="H20" s="553">
        <v>8</v>
      </c>
      <c r="I20" s="641">
        <f t="shared" si="0"/>
        <v>18</v>
      </c>
      <c r="J20" s="68"/>
      <c r="K20" s="408"/>
      <c r="L20" s="114">
        <v>0.08</v>
      </c>
      <c r="M20" s="409">
        <f t="shared" si="1"/>
        <v>0</v>
      </c>
      <c r="N20" s="409">
        <f t="shared" si="2"/>
        <v>0</v>
      </c>
      <c r="O20" s="53"/>
      <c r="P20" s="81">
        <f t="shared" si="3"/>
        <v>0</v>
      </c>
      <c r="Q20" s="118">
        <f t="shared" si="4"/>
        <v>0</v>
      </c>
      <c r="R20" s="118">
        <f t="shared" si="5"/>
        <v>0</v>
      </c>
      <c r="S20" s="118">
        <f t="shared" si="6"/>
        <v>0</v>
      </c>
      <c r="T20" s="81">
        <f t="shared" si="7"/>
        <v>0</v>
      </c>
      <c r="U20" s="81">
        <f t="shared" si="8"/>
        <v>0</v>
      </c>
    </row>
    <row r="21" spans="1:21" ht="22.5">
      <c r="A21" s="407" t="s">
        <v>1192</v>
      </c>
      <c r="B21" s="108" t="s">
        <v>1193</v>
      </c>
      <c r="C21" s="109"/>
      <c r="D21" s="109"/>
      <c r="E21" s="254" t="s">
        <v>1194</v>
      </c>
      <c r="F21" s="68">
        <v>1</v>
      </c>
      <c r="G21" s="594">
        <v>3</v>
      </c>
      <c r="H21" s="553">
        <v>1</v>
      </c>
      <c r="I21" s="641">
        <f t="shared" si="0"/>
        <v>5</v>
      </c>
      <c r="J21" s="68"/>
      <c r="K21" s="408"/>
      <c r="L21" s="114">
        <v>0.08</v>
      </c>
      <c r="M21" s="409">
        <f t="shared" si="1"/>
        <v>0</v>
      </c>
      <c r="N21" s="409">
        <f t="shared" si="2"/>
        <v>0</v>
      </c>
      <c r="O21" s="53"/>
      <c r="P21" s="81">
        <f t="shared" si="3"/>
        <v>0</v>
      </c>
      <c r="Q21" s="118">
        <f t="shared" si="4"/>
        <v>0</v>
      </c>
      <c r="R21" s="118">
        <f t="shared" si="5"/>
        <v>0</v>
      </c>
      <c r="S21" s="118">
        <f t="shared" si="6"/>
        <v>0</v>
      </c>
      <c r="T21" s="81">
        <f t="shared" si="7"/>
        <v>0</v>
      </c>
      <c r="U21" s="81">
        <f t="shared" si="8"/>
        <v>0</v>
      </c>
    </row>
    <row r="22" spans="1:21" ht="22.5">
      <c r="A22" s="407" t="s">
        <v>1195</v>
      </c>
      <c r="B22" s="108" t="s">
        <v>1196</v>
      </c>
      <c r="C22" s="109"/>
      <c r="D22" s="109"/>
      <c r="E22" s="254" t="s">
        <v>1197</v>
      </c>
      <c r="F22" s="68">
        <v>2</v>
      </c>
      <c r="G22" s="594">
        <v>0</v>
      </c>
      <c r="H22" s="553">
        <v>2</v>
      </c>
      <c r="I22" s="641">
        <f t="shared" si="0"/>
        <v>4</v>
      </c>
      <c r="J22" s="68"/>
      <c r="K22" s="408"/>
      <c r="L22" s="114">
        <v>0.08</v>
      </c>
      <c r="M22" s="409">
        <f t="shared" si="1"/>
        <v>0</v>
      </c>
      <c r="N22" s="409">
        <f t="shared" si="2"/>
        <v>0</v>
      </c>
      <c r="O22" s="53"/>
      <c r="P22" s="81">
        <f t="shared" si="3"/>
        <v>0</v>
      </c>
      <c r="Q22" s="118">
        <f t="shared" si="4"/>
        <v>0</v>
      </c>
      <c r="R22" s="118">
        <f t="shared" si="5"/>
        <v>0</v>
      </c>
      <c r="S22" s="118">
        <f t="shared" si="6"/>
        <v>0</v>
      </c>
      <c r="T22" s="81">
        <f t="shared" si="7"/>
        <v>0</v>
      </c>
      <c r="U22" s="81">
        <f t="shared" si="8"/>
        <v>0</v>
      </c>
    </row>
    <row r="23" spans="1:21" ht="22.5">
      <c r="A23" s="407" t="s">
        <v>1198</v>
      </c>
      <c r="B23" s="108" t="s">
        <v>1199</v>
      </c>
      <c r="C23" s="109"/>
      <c r="D23" s="109"/>
      <c r="E23" s="254" t="s">
        <v>1197</v>
      </c>
      <c r="F23" s="68">
        <v>2</v>
      </c>
      <c r="G23" s="594">
        <v>0</v>
      </c>
      <c r="H23" s="553">
        <v>2</v>
      </c>
      <c r="I23" s="641">
        <f t="shared" si="0"/>
        <v>4</v>
      </c>
      <c r="J23" s="68"/>
      <c r="K23" s="408"/>
      <c r="L23" s="114">
        <v>0.08</v>
      </c>
      <c r="M23" s="409">
        <f t="shared" si="1"/>
        <v>0</v>
      </c>
      <c r="N23" s="409">
        <f t="shared" si="2"/>
        <v>0</v>
      </c>
      <c r="O23" s="53"/>
      <c r="P23" s="81">
        <f t="shared" si="3"/>
        <v>0</v>
      </c>
      <c r="Q23" s="118">
        <f t="shared" si="4"/>
        <v>0</v>
      </c>
      <c r="R23" s="118">
        <f t="shared" si="5"/>
        <v>0</v>
      </c>
      <c r="S23" s="118">
        <f t="shared" si="6"/>
        <v>0</v>
      </c>
      <c r="T23" s="81">
        <f t="shared" si="7"/>
        <v>0</v>
      </c>
      <c r="U23" s="81">
        <f t="shared" si="8"/>
        <v>0</v>
      </c>
    </row>
    <row r="24" spans="1:21" ht="22.5">
      <c r="A24" s="407" t="s">
        <v>1200</v>
      </c>
      <c r="B24" s="108" t="s">
        <v>1201</v>
      </c>
      <c r="C24" s="109"/>
      <c r="D24" s="109"/>
      <c r="E24" s="254" t="s">
        <v>1159</v>
      </c>
      <c r="F24" s="68">
        <v>1</v>
      </c>
      <c r="G24" s="594">
        <v>1</v>
      </c>
      <c r="H24" s="553">
        <v>0</v>
      </c>
      <c r="I24" s="641">
        <f t="shared" si="0"/>
        <v>2</v>
      </c>
      <c r="J24" s="68"/>
      <c r="K24" s="408"/>
      <c r="L24" s="114">
        <v>0.08</v>
      </c>
      <c r="M24" s="409">
        <f t="shared" si="1"/>
        <v>0</v>
      </c>
      <c r="N24" s="409">
        <f t="shared" si="2"/>
        <v>0</v>
      </c>
      <c r="O24" s="53"/>
      <c r="P24" s="81">
        <f t="shared" si="3"/>
        <v>0</v>
      </c>
      <c r="Q24" s="118">
        <f t="shared" si="4"/>
        <v>0</v>
      </c>
      <c r="R24" s="118">
        <f t="shared" si="5"/>
        <v>0</v>
      </c>
      <c r="S24" s="118">
        <f t="shared" si="6"/>
        <v>0</v>
      </c>
      <c r="T24" s="81">
        <f t="shared" si="7"/>
        <v>0</v>
      </c>
      <c r="U24" s="81">
        <f t="shared" si="8"/>
        <v>0</v>
      </c>
    </row>
    <row r="25" spans="1:21" ht="22.5">
      <c r="A25" s="407" t="s">
        <v>1202</v>
      </c>
      <c r="B25" s="108" t="s">
        <v>1203</v>
      </c>
      <c r="C25" s="109"/>
      <c r="D25" s="109"/>
      <c r="E25" s="254" t="s">
        <v>1204</v>
      </c>
      <c r="F25" s="68">
        <v>2</v>
      </c>
      <c r="G25" s="594">
        <v>8</v>
      </c>
      <c r="H25" s="553">
        <v>3</v>
      </c>
      <c r="I25" s="641">
        <f t="shared" si="0"/>
        <v>13</v>
      </c>
      <c r="J25" s="68"/>
      <c r="K25" s="408"/>
      <c r="L25" s="114">
        <v>0.08</v>
      </c>
      <c r="M25" s="409">
        <f t="shared" si="1"/>
        <v>0</v>
      </c>
      <c r="N25" s="409">
        <f t="shared" si="2"/>
        <v>0</v>
      </c>
      <c r="O25" s="53"/>
      <c r="P25" s="81">
        <f t="shared" si="3"/>
        <v>0</v>
      </c>
      <c r="Q25" s="118">
        <f t="shared" si="4"/>
        <v>0</v>
      </c>
      <c r="R25" s="118">
        <f t="shared" si="5"/>
        <v>0</v>
      </c>
      <c r="S25" s="118">
        <f t="shared" si="6"/>
        <v>0</v>
      </c>
      <c r="T25" s="81">
        <f t="shared" si="7"/>
        <v>0</v>
      </c>
      <c r="U25" s="81">
        <f t="shared" si="8"/>
        <v>0</v>
      </c>
    </row>
    <row r="26" spans="1:21" ht="22.5">
      <c r="A26" s="407" t="s">
        <v>1205</v>
      </c>
      <c r="B26" s="108" t="s">
        <v>1206</v>
      </c>
      <c r="C26" s="109"/>
      <c r="D26" s="109"/>
      <c r="E26" s="254" t="s">
        <v>1197</v>
      </c>
      <c r="F26" s="68">
        <v>5</v>
      </c>
      <c r="G26" s="594">
        <v>1</v>
      </c>
      <c r="H26" s="553">
        <v>6</v>
      </c>
      <c r="I26" s="641">
        <f t="shared" si="0"/>
        <v>12</v>
      </c>
      <c r="J26" s="68"/>
      <c r="K26" s="408"/>
      <c r="L26" s="114">
        <v>0.08</v>
      </c>
      <c r="M26" s="409">
        <f t="shared" si="1"/>
        <v>0</v>
      </c>
      <c r="N26" s="409">
        <f t="shared" si="2"/>
        <v>0</v>
      </c>
      <c r="O26" s="53"/>
      <c r="P26" s="81">
        <f t="shared" si="3"/>
        <v>0</v>
      </c>
      <c r="Q26" s="118">
        <f t="shared" si="4"/>
        <v>0</v>
      </c>
      <c r="R26" s="118">
        <f t="shared" si="5"/>
        <v>0</v>
      </c>
      <c r="S26" s="118">
        <f t="shared" si="6"/>
        <v>0</v>
      </c>
      <c r="T26" s="81">
        <f t="shared" si="7"/>
        <v>0</v>
      </c>
      <c r="U26" s="81">
        <f t="shared" si="8"/>
        <v>0</v>
      </c>
    </row>
    <row r="27" spans="1:21" ht="22.5">
      <c r="A27" s="407" t="s">
        <v>1207</v>
      </c>
      <c r="B27" s="108" t="s">
        <v>1208</v>
      </c>
      <c r="C27" s="109"/>
      <c r="D27" s="109"/>
      <c r="E27" s="254" t="s">
        <v>1209</v>
      </c>
      <c r="F27" s="68">
        <v>5</v>
      </c>
      <c r="G27" s="594">
        <v>2</v>
      </c>
      <c r="H27" s="553">
        <v>5</v>
      </c>
      <c r="I27" s="641">
        <f t="shared" si="0"/>
        <v>12</v>
      </c>
      <c r="J27" s="68"/>
      <c r="K27" s="408"/>
      <c r="L27" s="114">
        <v>0.08</v>
      </c>
      <c r="M27" s="409">
        <f t="shared" si="1"/>
        <v>0</v>
      </c>
      <c r="N27" s="409">
        <f t="shared" si="2"/>
        <v>0</v>
      </c>
      <c r="O27" s="53"/>
      <c r="P27" s="81">
        <f t="shared" si="3"/>
        <v>0</v>
      </c>
      <c r="Q27" s="118">
        <f t="shared" si="4"/>
        <v>0</v>
      </c>
      <c r="R27" s="118">
        <f t="shared" si="5"/>
        <v>0</v>
      </c>
      <c r="S27" s="118">
        <f t="shared" si="6"/>
        <v>0</v>
      </c>
      <c r="T27" s="81">
        <f t="shared" si="7"/>
        <v>0</v>
      </c>
      <c r="U27" s="81">
        <f t="shared" si="8"/>
        <v>0</v>
      </c>
    </row>
    <row r="28" spans="1:21" ht="33.75">
      <c r="A28" s="407" t="s">
        <v>1210</v>
      </c>
      <c r="B28" s="108" t="s">
        <v>1211</v>
      </c>
      <c r="C28" s="109"/>
      <c r="D28" s="109"/>
      <c r="E28" s="254" t="s">
        <v>1212</v>
      </c>
      <c r="F28" s="68">
        <v>5</v>
      </c>
      <c r="G28" s="594">
        <v>2</v>
      </c>
      <c r="H28" s="553">
        <v>2</v>
      </c>
      <c r="I28" s="641">
        <f t="shared" si="0"/>
        <v>9</v>
      </c>
      <c r="J28" s="68"/>
      <c r="K28" s="408"/>
      <c r="L28" s="114">
        <v>0.08</v>
      </c>
      <c r="M28" s="409">
        <f t="shared" si="1"/>
        <v>0</v>
      </c>
      <c r="N28" s="409">
        <f t="shared" si="2"/>
        <v>0</v>
      </c>
      <c r="O28" s="53"/>
      <c r="P28" s="81">
        <f t="shared" si="3"/>
        <v>0</v>
      </c>
      <c r="Q28" s="118">
        <f t="shared" si="4"/>
        <v>0</v>
      </c>
      <c r="R28" s="118">
        <f t="shared" si="5"/>
        <v>0</v>
      </c>
      <c r="S28" s="118">
        <f t="shared" si="6"/>
        <v>0</v>
      </c>
      <c r="T28" s="81">
        <f t="shared" si="7"/>
        <v>0</v>
      </c>
      <c r="U28" s="81">
        <f t="shared" si="8"/>
        <v>0</v>
      </c>
    </row>
    <row r="29" spans="1:21" ht="22.5">
      <c r="A29" s="407" t="s">
        <v>1213</v>
      </c>
      <c r="B29" s="108" t="s">
        <v>1214</v>
      </c>
      <c r="C29" s="109"/>
      <c r="D29" s="109"/>
      <c r="E29" s="254" t="s">
        <v>1159</v>
      </c>
      <c r="F29" s="68">
        <v>10</v>
      </c>
      <c r="G29" s="594">
        <v>25</v>
      </c>
      <c r="H29" s="553">
        <v>3</v>
      </c>
      <c r="I29" s="641">
        <f t="shared" si="0"/>
        <v>38</v>
      </c>
      <c r="J29" s="68"/>
      <c r="K29" s="408"/>
      <c r="L29" s="114">
        <v>0.08</v>
      </c>
      <c r="M29" s="409">
        <f t="shared" si="1"/>
        <v>0</v>
      </c>
      <c r="N29" s="409">
        <f t="shared" si="2"/>
        <v>0</v>
      </c>
      <c r="O29" s="53"/>
      <c r="P29" s="81">
        <f t="shared" si="3"/>
        <v>0</v>
      </c>
      <c r="Q29" s="118">
        <f t="shared" si="4"/>
        <v>0</v>
      </c>
      <c r="R29" s="118">
        <f t="shared" si="5"/>
        <v>0</v>
      </c>
      <c r="S29" s="118">
        <f t="shared" si="6"/>
        <v>0</v>
      </c>
      <c r="T29" s="81">
        <f t="shared" si="7"/>
        <v>0</v>
      </c>
      <c r="U29" s="81">
        <f t="shared" si="8"/>
        <v>0</v>
      </c>
    </row>
    <row r="30" spans="1:21" ht="22.5">
      <c r="A30" s="407" t="s">
        <v>1215</v>
      </c>
      <c r="B30" s="108" t="s">
        <v>1216</v>
      </c>
      <c r="C30" s="109"/>
      <c r="D30" s="109"/>
      <c r="E30" s="254" t="s">
        <v>1217</v>
      </c>
      <c r="F30" s="68">
        <v>3</v>
      </c>
      <c r="G30" s="594">
        <v>8</v>
      </c>
      <c r="H30" s="553">
        <v>3</v>
      </c>
      <c r="I30" s="641">
        <f t="shared" si="0"/>
        <v>14</v>
      </c>
      <c r="J30" s="68"/>
      <c r="K30" s="408"/>
      <c r="L30" s="114">
        <v>0.08</v>
      </c>
      <c r="M30" s="409">
        <f t="shared" si="1"/>
        <v>0</v>
      </c>
      <c r="N30" s="409">
        <f t="shared" si="2"/>
        <v>0</v>
      </c>
      <c r="O30" s="53"/>
      <c r="P30" s="81">
        <f t="shared" si="3"/>
        <v>0</v>
      </c>
      <c r="Q30" s="118">
        <f t="shared" si="4"/>
        <v>0</v>
      </c>
      <c r="R30" s="118">
        <f t="shared" si="5"/>
        <v>0</v>
      </c>
      <c r="S30" s="118">
        <f t="shared" si="6"/>
        <v>0</v>
      </c>
      <c r="T30" s="81">
        <f t="shared" si="7"/>
        <v>0</v>
      </c>
      <c r="U30" s="81">
        <f t="shared" si="8"/>
        <v>0</v>
      </c>
    </row>
    <row r="31" spans="1:21" ht="33.75">
      <c r="A31" s="407" t="s">
        <v>1218</v>
      </c>
      <c r="B31" s="108" t="s">
        <v>1219</v>
      </c>
      <c r="C31" s="109"/>
      <c r="D31" s="109"/>
      <c r="E31" s="254" t="s">
        <v>1100</v>
      </c>
      <c r="F31" s="68">
        <v>5</v>
      </c>
      <c r="G31" s="594">
        <v>40</v>
      </c>
      <c r="H31" s="553">
        <v>0</v>
      </c>
      <c r="I31" s="641">
        <f t="shared" si="0"/>
        <v>45</v>
      </c>
      <c r="J31" s="68"/>
      <c r="K31" s="408"/>
      <c r="L31" s="114">
        <v>0.08</v>
      </c>
      <c r="M31" s="409">
        <f t="shared" si="1"/>
        <v>0</v>
      </c>
      <c r="N31" s="409">
        <f t="shared" si="2"/>
        <v>0</v>
      </c>
      <c r="O31" s="53"/>
      <c r="P31" s="81">
        <f t="shared" si="3"/>
        <v>0</v>
      </c>
      <c r="Q31" s="118">
        <f t="shared" si="4"/>
        <v>0</v>
      </c>
      <c r="R31" s="118">
        <f t="shared" si="5"/>
        <v>0</v>
      </c>
      <c r="S31" s="118">
        <f t="shared" si="6"/>
        <v>0</v>
      </c>
      <c r="T31" s="81">
        <f t="shared" si="7"/>
        <v>0</v>
      </c>
      <c r="U31" s="81">
        <f t="shared" si="8"/>
        <v>0</v>
      </c>
    </row>
    <row r="32" spans="1:21" ht="22.5">
      <c r="A32" s="407" t="s">
        <v>1220</v>
      </c>
      <c r="B32" s="108" t="s">
        <v>1221</v>
      </c>
      <c r="C32" s="109"/>
      <c r="D32" s="109"/>
      <c r="E32" s="254" t="s">
        <v>1222</v>
      </c>
      <c r="F32" s="68">
        <v>85</v>
      </c>
      <c r="G32" s="594">
        <v>1</v>
      </c>
      <c r="H32" s="553">
        <v>80</v>
      </c>
      <c r="I32" s="641">
        <f t="shared" si="0"/>
        <v>166</v>
      </c>
      <c r="J32" s="68"/>
      <c r="K32" s="408"/>
      <c r="L32" s="114">
        <v>0.08</v>
      </c>
      <c r="M32" s="409">
        <f t="shared" si="1"/>
        <v>0</v>
      </c>
      <c r="N32" s="409">
        <f t="shared" si="2"/>
        <v>0</v>
      </c>
      <c r="O32" s="53"/>
      <c r="P32" s="81">
        <f t="shared" si="3"/>
        <v>0</v>
      </c>
      <c r="Q32" s="118">
        <f t="shared" si="4"/>
        <v>0</v>
      </c>
      <c r="R32" s="118">
        <f t="shared" si="5"/>
        <v>0</v>
      </c>
      <c r="S32" s="118">
        <f t="shared" si="6"/>
        <v>0</v>
      </c>
      <c r="T32" s="81">
        <f t="shared" si="7"/>
        <v>0</v>
      </c>
      <c r="U32" s="81">
        <f t="shared" si="8"/>
        <v>0</v>
      </c>
    </row>
    <row r="33" spans="1:21" ht="33.75">
      <c r="A33" s="407" t="s">
        <v>1223</v>
      </c>
      <c r="B33" s="108" t="s">
        <v>1224</v>
      </c>
      <c r="C33" s="109"/>
      <c r="D33" s="109"/>
      <c r="E33" s="254" t="s">
        <v>1225</v>
      </c>
      <c r="F33" s="68">
        <v>1</v>
      </c>
      <c r="G33" s="594">
        <v>5</v>
      </c>
      <c r="H33" s="553">
        <v>2</v>
      </c>
      <c r="I33" s="641">
        <f t="shared" si="0"/>
        <v>8</v>
      </c>
      <c r="J33" s="68"/>
      <c r="K33" s="408"/>
      <c r="L33" s="114">
        <v>0.08</v>
      </c>
      <c r="M33" s="409">
        <f t="shared" si="1"/>
        <v>0</v>
      </c>
      <c r="N33" s="409">
        <f t="shared" si="2"/>
        <v>0</v>
      </c>
      <c r="O33" s="53"/>
      <c r="P33" s="81">
        <f t="shared" si="3"/>
        <v>0</v>
      </c>
      <c r="Q33" s="118">
        <f t="shared" si="4"/>
        <v>0</v>
      </c>
      <c r="R33" s="118">
        <f t="shared" si="5"/>
        <v>0</v>
      </c>
      <c r="S33" s="118">
        <f t="shared" si="6"/>
        <v>0</v>
      </c>
      <c r="T33" s="81">
        <f t="shared" si="7"/>
        <v>0</v>
      </c>
      <c r="U33" s="81">
        <f t="shared" si="8"/>
        <v>0</v>
      </c>
    </row>
    <row r="34" spans="1:21" ht="33.75">
      <c r="A34" s="407" t="s">
        <v>1226</v>
      </c>
      <c r="B34" s="108" t="s">
        <v>1227</v>
      </c>
      <c r="C34" s="674"/>
      <c r="D34" s="109"/>
      <c r="E34" s="254" t="s">
        <v>1228</v>
      </c>
      <c r="F34" s="68">
        <v>1</v>
      </c>
      <c r="G34" s="594">
        <v>1</v>
      </c>
      <c r="H34" s="553">
        <v>1</v>
      </c>
      <c r="I34" s="641">
        <f t="shared" si="0"/>
        <v>3</v>
      </c>
      <c r="J34" s="68"/>
      <c r="K34" s="408"/>
      <c r="L34" s="114">
        <v>0.08</v>
      </c>
      <c r="M34" s="409">
        <f t="shared" si="1"/>
        <v>0</v>
      </c>
      <c r="N34" s="409">
        <f t="shared" si="2"/>
        <v>0</v>
      </c>
      <c r="O34" s="53"/>
      <c r="P34" s="81">
        <f t="shared" si="3"/>
        <v>0</v>
      </c>
      <c r="Q34" s="118">
        <f t="shared" si="4"/>
        <v>0</v>
      </c>
      <c r="R34" s="118">
        <f t="shared" si="5"/>
        <v>0</v>
      </c>
      <c r="S34" s="118">
        <f t="shared" si="6"/>
        <v>0</v>
      </c>
      <c r="T34" s="81">
        <f t="shared" si="7"/>
        <v>0</v>
      </c>
      <c r="U34" s="81">
        <f t="shared" si="8"/>
        <v>0</v>
      </c>
    </row>
    <row r="35" spans="1:21" ht="33.75">
      <c r="A35" s="407" t="s">
        <v>1229</v>
      </c>
      <c r="B35" s="108" t="s">
        <v>1230</v>
      </c>
      <c r="C35" s="109"/>
      <c r="D35" s="109"/>
      <c r="E35" s="254" t="s">
        <v>1231</v>
      </c>
      <c r="F35" s="68">
        <v>5</v>
      </c>
      <c r="G35" s="594">
        <v>10</v>
      </c>
      <c r="H35" s="553">
        <v>5</v>
      </c>
      <c r="I35" s="641">
        <f t="shared" si="0"/>
        <v>20</v>
      </c>
      <c r="J35" s="68"/>
      <c r="K35" s="408"/>
      <c r="L35" s="114">
        <v>0.08</v>
      </c>
      <c r="M35" s="409">
        <f t="shared" si="1"/>
        <v>0</v>
      </c>
      <c r="N35" s="409">
        <f t="shared" si="2"/>
        <v>0</v>
      </c>
      <c r="O35" s="53"/>
      <c r="P35" s="81">
        <f t="shared" si="3"/>
        <v>0</v>
      </c>
      <c r="Q35" s="118">
        <f t="shared" si="4"/>
        <v>0</v>
      </c>
      <c r="R35" s="118">
        <f t="shared" si="5"/>
        <v>0</v>
      </c>
      <c r="S35" s="118">
        <f t="shared" si="6"/>
        <v>0</v>
      </c>
      <c r="T35" s="81">
        <f t="shared" si="7"/>
        <v>0</v>
      </c>
      <c r="U35" s="81">
        <f t="shared" si="8"/>
        <v>0</v>
      </c>
    </row>
    <row r="36" spans="1:21" ht="22.5">
      <c r="A36" s="407" t="s">
        <v>1232</v>
      </c>
      <c r="B36" s="108" t="s">
        <v>1233</v>
      </c>
      <c r="C36" s="109"/>
      <c r="D36" s="109"/>
      <c r="E36" s="254" t="s">
        <v>1234</v>
      </c>
      <c r="F36" s="68">
        <v>6</v>
      </c>
      <c r="G36" s="594">
        <v>0</v>
      </c>
      <c r="H36" s="553">
        <v>0</v>
      </c>
      <c r="I36" s="641">
        <f t="shared" si="0"/>
        <v>6</v>
      </c>
      <c r="J36" s="68"/>
      <c r="K36" s="408"/>
      <c r="L36" s="114">
        <v>0.08</v>
      </c>
      <c r="M36" s="409">
        <f t="shared" si="1"/>
        <v>0</v>
      </c>
      <c r="N36" s="409">
        <f t="shared" si="2"/>
        <v>0</v>
      </c>
      <c r="O36" s="53"/>
      <c r="P36" s="81">
        <f t="shared" si="3"/>
        <v>0</v>
      </c>
      <c r="Q36" s="118">
        <f t="shared" si="4"/>
        <v>0</v>
      </c>
      <c r="R36" s="118">
        <f t="shared" si="5"/>
        <v>0</v>
      </c>
      <c r="S36" s="118">
        <f t="shared" si="6"/>
        <v>0</v>
      </c>
      <c r="T36" s="81">
        <f t="shared" si="7"/>
        <v>0</v>
      </c>
      <c r="U36" s="81">
        <f t="shared" si="8"/>
        <v>0</v>
      </c>
    </row>
    <row r="37" spans="1:21" ht="22.5">
      <c r="A37" s="407" t="s">
        <v>1235</v>
      </c>
      <c r="B37" s="108" t="s">
        <v>1236</v>
      </c>
      <c r="C37" s="109"/>
      <c r="D37" s="109"/>
      <c r="E37" s="254" t="s">
        <v>1237</v>
      </c>
      <c r="F37" s="412">
        <v>1</v>
      </c>
      <c r="G37" s="594">
        <v>4</v>
      </c>
      <c r="H37" s="553">
        <v>2</v>
      </c>
      <c r="I37" s="641">
        <f t="shared" si="0"/>
        <v>7</v>
      </c>
      <c r="J37" s="68"/>
      <c r="K37" s="413"/>
      <c r="L37" s="114">
        <v>0.08</v>
      </c>
      <c r="M37" s="409">
        <f t="shared" si="1"/>
        <v>0</v>
      </c>
      <c r="N37" s="409">
        <f t="shared" si="2"/>
        <v>0</v>
      </c>
      <c r="O37" s="53"/>
      <c r="P37" s="81">
        <f t="shared" si="3"/>
        <v>0</v>
      </c>
      <c r="Q37" s="118">
        <f t="shared" si="4"/>
        <v>0</v>
      </c>
      <c r="R37" s="118">
        <f t="shared" si="5"/>
        <v>0</v>
      </c>
      <c r="S37" s="118">
        <f t="shared" si="6"/>
        <v>0</v>
      </c>
      <c r="T37" s="81">
        <f t="shared" si="7"/>
        <v>0</v>
      </c>
      <c r="U37" s="81">
        <f t="shared" si="8"/>
        <v>0</v>
      </c>
    </row>
    <row r="38" spans="1:21" ht="33.75">
      <c r="A38" s="407" t="s">
        <v>1238</v>
      </c>
      <c r="B38" s="108" t="s">
        <v>1239</v>
      </c>
      <c r="C38" s="109"/>
      <c r="D38" s="109"/>
      <c r="E38" s="254" t="s">
        <v>1240</v>
      </c>
      <c r="F38" s="68">
        <v>3</v>
      </c>
      <c r="G38" s="594">
        <v>8</v>
      </c>
      <c r="H38" s="553">
        <v>2</v>
      </c>
      <c r="I38" s="641">
        <f t="shared" si="0"/>
        <v>13</v>
      </c>
      <c r="J38" s="68"/>
      <c r="K38" s="413"/>
      <c r="L38" s="114">
        <v>0.08</v>
      </c>
      <c r="M38" s="409">
        <f t="shared" si="1"/>
        <v>0</v>
      </c>
      <c r="N38" s="409">
        <f t="shared" si="2"/>
        <v>0</v>
      </c>
      <c r="O38" s="53"/>
      <c r="P38" s="81">
        <f t="shared" si="3"/>
        <v>0</v>
      </c>
      <c r="Q38" s="118">
        <f t="shared" si="4"/>
        <v>0</v>
      </c>
      <c r="R38" s="118">
        <f t="shared" si="5"/>
        <v>0</v>
      </c>
      <c r="S38" s="118">
        <f t="shared" si="6"/>
        <v>0</v>
      </c>
      <c r="T38" s="81">
        <f t="shared" si="7"/>
        <v>0</v>
      </c>
      <c r="U38" s="81">
        <f t="shared" si="8"/>
        <v>0</v>
      </c>
    </row>
    <row r="39" spans="1:21" ht="22.5">
      <c r="A39" s="407" t="s">
        <v>1241</v>
      </c>
      <c r="B39" s="108" t="s">
        <v>1242</v>
      </c>
      <c r="C39" s="109"/>
      <c r="D39" s="109"/>
      <c r="E39" s="254" t="s">
        <v>1243</v>
      </c>
      <c r="F39" s="68">
        <v>2</v>
      </c>
      <c r="G39" s="594">
        <v>2</v>
      </c>
      <c r="H39" s="553">
        <v>2</v>
      </c>
      <c r="I39" s="641">
        <f t="shared" si="0"/>
        <v>6</v>
      </c>
      <c r="J39" s="68"/>
      <c r="K39" s="408"/>
      <c r="L39" s="114">
        <v>0.08</v>
      </c>
      <c r="M39" s="409">
        <f t="shared" si="1"/>
        <v>0</v>
      </c>
      <c r="N39" s="409">
        <f t="shared" si="2"/>
        <v>0</v>
      </c>
      <c r="O39" s="53"/>
      <c r="P39" s="81">
        <f t="shared" si="3"/>
        <v>0</v>
      </c>
      <c r="Q39" s="118">
        <f t="shared" si="4"/>
        <v>0</v>
      </c>
      <c r="R39" s="118">
        <f t="shared" si="5"/>
        <v>0</v>
      </c>
      <c r="S39" s="118">
        <f t="shared" si="6"/>
        <v>0</v>
      </c>
      <c r="T39" s="81">
        <f t="shared" si="7"/>
        <v>0</v>
      </c>
      <c r="U39" s="81">
        <f t="shared" si="8"/>
        <v>0</v>
      </c>
    </row>
    <row r="40" spans="1:21" ht="33.75">
      <c r="A40" s="407" t="s">
        <v>1244</v>
      </c>
      <c r="B40" s="108" t="s">
        <v>1245</v>
      </c>
      <c r="C40" s="109"/>
      <c r="D40" s="109"/>
      <c r="E40" s="254" t="s">
        <v>1246</v>
      </c>
      <c r="F40" s="68">
        <v>3</v>
      </c>
      <c r="G40" s="594">
        <v>2</v>
      </c>
      <c r="H40" s="553">
        <v>2</v>
      </c>
      <c r="I40" s="641">
        <f t="shared" si="0"/>
        <v>7</v>
      </c>
      <c r="J40" s="68"/>
      <c r="K40" s="413"/>
      <c r="L40" s="114">
        <v>0.08</v>
      </c>
      <c r="M40" s="409">
        <f t="shared" si="1"/>
        <v>0</v>
      </c>
      <c r="N40" s="409">
        <f t="shared" si="2"/>
        <v>0</v>
      </c>
      <c r="O40" s="53"/>
      <c r="P40" s="81">
        <f t="shared" si="3"/>
        <v>0</v>
      </c>
      <c r="Q40" s="118">
        <f t="shared" si="4"/>
        <v>0</v>
      </c>
      <c r="R40" s="118">
        <f t="shared" si="5"/>
        <v>0</v>
      </c>
      <c r="S40" s="118">
        <f t="shared" si="6"/>
        <v>0</v>
      </c>
      <c r="T40" s="81">
        <f t="shared" si="7"/>
        <v>0</v>
      </c>
      <c r="U40" s="81">
        <f t="shared" si="8"/>
        <v>0</v>
      </c>
    </row>
    <row r="41" spans="1:21" ht="45">
      <c r="A41" s="407" t="s">
        <v>1247</v>
      </c>
      <c r="B41" s="108" t="s">
        <v>1248</v>
      </c>
      <c r="C41" s="109"/>
      <c r="D41" s="109"/>
      <c r="E41" s="254" t="s">
        <v>1249</v>
      </c>
      <c r="F41" s="68">
        <v>5</v>
      </c>
      <c r="G41" s="594">
        <v>3</v>
      </c>
      <c r="H41" s="553">
        <v>10</v>
      </c>
      <c r="I41" s="641">
        <f t="shared" si="0"/>
        <v>18</v>
      </c>
      <c r="J41" s="68"/>
      <c r="K41" s="408"/>
      <c r="L41" s="114">
        <v>0.08</v>
      </c>
      <c r="M41" s="409">
        <f t="shared" si="1"/>
        <v>0</v>
      </c>
      <c r="N41" s="409">
        <f t="shared" si="2"/>
        <v>0</v>
      </c>
      <c r="O41" s="53"/>
      <c r="P41" s="81">
        <f t="shared" si="3"/>
        <v>0</v>
      </c>
      <c r="Q41" s="118">
        <f t="shared" si="4"/>
        <v>0</v>
      </c>
      <c r="R41" s="118">
        <f t="shared" si="5"/>
        <v>0</v>
      </c>
      <c r="S41" s="118">
        <f t="shared" si="6"/>
        <v>0</v>
      </c>
      <c r="T41" s="81">
        <f t="shared" si="7"/>
        <v>0</v>
      </c>
      <c r="U41" s="81">
        <f t="shared" si="8"/>
        <v>0</v>
      </c>
    </row>
    <row r="42" spans="1:21" ht="22.5">
      <c r="A42" s="407" t="s">
        <v>1250</v>
      </c>
      <c r="B42" s="108" t="s">
        <v>1251</v>
      </c>
      <c r="C42" s="109"/>
      <c r="D42" s="109"/>
      <c r="E42" s="254" t="s">
        <v>1252</v>
      </c>
      <c r="F42" s="68">
        <v>10</v>
      </c>
      <c r="G42" s="594">
        <v>15</v>
      </c>
      <c r="H42" s="553">
        <v>2</v>
      </c>
      <c r="I42" s="641">
        <f t="shared" si="0"/>
        <v>27</v>
      </c>
      <c r="J42" s="68"/>
      <c r="K42" s="408"/>
      <c r="L42" s="114">
        <v>0.08</v>
      </c>
      <c r="M42" s="409">
        <f t="shared" si="1"/>
        <v>0</v>
      </c>
      <c r="N42" s="409">
        <f t="shared" si="2"/>
        <v>0</v>
      </c>
      <c r="O42" s="53"/>
      <c r="P42" s="81">
        <f t="shared" si="3"/>
        <v>0</v>
      </c>
      <c r="Q42" s="118">
        <f t="shared" si="4"/>
        <v>0</v>
      </c>
      <c r="R42" s="118">
        <f t="shared" si="5"/>
        <v>0</v>
      </c>
      <c r="S42" s="118">
        <f t="shared" si="6"/>
        <v>0</v>
      </c>
      <c r="T42" s="81">
        <f t="shared" si="7"/>
        <v>0</v>
      </c>
      <c r="U42" s="81">
        <f t="shared" si="8"/>
        <v>0</v>
      </c>
    </row>
    <row r="43" spans="1:21" ht="22.5">
      <c r="A43" s="407" t="s">
        <v>1253</v>
      </c>
      <c r="B43" s="108" t="s">
        <v>1254</v>
      </c>
      <c r="C43" s="109"/>
      <c r="D43" s="109"/>
      <c r="E43" s="254" t="s">
        <v>1255</v>
      </c>
      <c r="F43" s="159">
        <v>10</v>
      </c>
      <c r="G43" s="594">
        <v>1</v>
      </c>
      <c r="H43" s="553">
        <v>2</v>
      </c>
      <c r="I43" s="641">
        <f t="shared" si="0"/>
        <v>13</v>
      </c>
      <c r="J43" s="68"/>
      <c r="K43" s="408"/>
      <c r="L43" s="114">
        <v>0.08</v>
      </c>
      <c r="M43" s="409">
        <f t="shared" si="1"/>
        <v>0</v>
      </c>
      <c r="N43" s="409">
        <f t="shared" si="2"/>
        <v>0</v>
      </c>
      <c r="O43" s="53"/>
      <c r="P43" s="81">
        <f t="shared" si="3"/>
        <v>0</v>
      </c>
      <c r="Q43" s="118">
        <f t="shared" si="4"/>
        <v>0</v>
      </c>
      <c r="R43" s="118">
        <f t="shared" si="5"/>
        <v>0</v>
      </c>
      <c r="S43" s="118">
        <f t="shared" si="6"/>
        <v>0</v>
      </c>
      <c r="T43" s="81">
        <f t="shared" si="7"/>
        <v>0</v>
      </c>
      <c r="U43" s="81">
        <f t="shared" si="8"/>
        <v>0</v>
      </c>
    </row>
    <row r="44" spans="1:21" ht="22.5">
      <c r="A44" s="407" t="s">
        <v>1256</v>
      </c>
      <c r="B44" s="108" t="s">
        <v>1257</v>
      </c>
      <c r="C44" s="109"/>
      <c r="D44" s="109"/>
      <c r="E44" s="254" t="s">
        <v>1258</v>
      </c>
      <c r="F44" s="68">
        <v>20</v>
      </c>
      <c r="G44" s="594">
        <v>15</v>
      </c>
      <c r="H44" s="553">
        <v>60</v>
      </c>
      <c r="I44" s="641">
        <f t="shared" si="0"/>
        <v>95</v>
      </c>
      <c r="J44" s="68"/>
      <c r="K44" s="408"/>
      <c r="L44" s="114">
        <v>0.08</v>
      </c>
      <c r="M44" s="409">
        <f t="shared" si="1"/>
        <v>0</v>
      </c>
      <c r="N44" s="409">
        <f t="shared" si="2"/>
        <v>0</v>
      </c>
      <c r="O44" s="53"/>
      <c r="P44" s="81">
        <f t="shared" si="3"/>
        <v>0</v>
      </c>
      <c r="Q44" s="118">
        <f t="shared" si="4"/>
        <v>0</v>
      </c>
      <c r="R44" s="118">
        <f t="shared" si="5"/>
        <v>0</v>
      </c>
      <c r="S44" s="118">
        <f t="shared" si="6"/>
        <v>0</v>
      </c>
      <c r="T44" s="81">
        <f t="shared" si="7"/>
        <v>0</v>
      </c>
      <c r="U44" s="81">
        <f t="shared" si="8"/>
        <v>0</v>
      </c>
    </row>
    <row r="45" spans="1:21" ht="33.75">
      <c r="A45" s="407" t="s">
        <v>1259</v>
      </c>
      <c r="B45" s="108" t="s">
        <v>1260</v>
      </c>
      <c r="C45" s="109"/>
      <c r="D45" s="109"/>
      <c r="E45" s="110" t="s">
        <v>1240</v>
      </c>
      <c r="F45" s="68">
        <v>40</v>
      </c>
      <c r="G45" s="594">
        <v>30</v>
      </c>
      <c r="H45" s="553">
        <v>0</v>
      </c>
      <c r="I45" s="641">
        <f t="shared" si="0"/>
        <v>70</v>
      </c>
      <c r="J45" s="68"/>
      <c r="K45" s="408"/>
      <c r="L45" s="114">
        <v>0.08</v>
      </c>
      <c r="M45" s="409">
        <f t="shared" si="1"/>
        <v>0</v>
      </c>
      <c r="N45" s="409">
        <f t="shared" si="2"/>
        <v>0</v>
      </c>
      <c r="O45" s="53"/>
      <c r="P45" s="81">
        <f t="shared" si="3"/>
        <v>0</v>
      </c>
      <c r="Q45" s="118">
        <f t="shared" si="4"/>
        <v>0</v>
      </c>
      <c r="R45" s="118">
        <f t="shared" si="5"/>
        <v>0</v>
      </c>
      <c r="S45" s="118">
        <f t="shared" si="6"/>
        <v>0</v>
      </c>
      <c r="T45" s="81">
        <f t="shared" si="7"/>
        <v>0</v>
      </c>
      <c r="U45" s="81">
        <f t="shared" si="8"/>
        <v>0</v>
      </c>
    </row>
    <row r="46" spans="1:21" ht="22.5">
      <c r="A46" s="407" t="s">
        <v>1261</v>
      </c>
      <c r="B46" s="108" t="s">
        <v>1262</v>
      </c>
      <c r="C46" s="109"/>
      <c r="D46" s="109"/>
      <c r="E46" s="254" t="s">
        <v>1263</v>
      </c>
      <c r="F46" s="68">
        <v>3</v>
      </c>
      <c r="G46" s="594">
        <v>2</v>
      </c>
      <c r="H46" s="553">
        <v>3</v>
      </c>
      <c r="I46" s="641">
        <f t="shared" si="0"/>
        <v>8</v>
      </c>
      <c r="J46" s="68"/>
      <c r="K46" s="408"/>
      <c r="L46" s="114">
        <v>0.08</v>
      </c>
      <c r="M46" s="409">
        <f t="shared" si="1"/>
        <v>0</v>
      </c>
      <c r="N46" s="409">
        <f t="shared" si="2"/>
        <v>0</v>
      </c>
      <c r="O46" s="53"/>
      <c r="P46" s="81">
        <f t="shared" si="3"/>
        <v>0</v>
      </c>
      <c r="Q46" s="118">
        <f t="shared" si="4"/>
        <v>0</v>
      </c>
      <c r="R46" s="118">
        <f t="shared" si="5"/>
        <v>0</v>
      </c>
      <c r="S46" s="118">
        <f t="shared" si="6"/>
        <v>0</v>
      </c>
      <c r="T46" s="81">
        <f t="shared" si="7"/>
        <v>0</v>
      </c>
      <c r="U46" s="81">
        <f t="shared" si="8"/>
        <v>0</v>
      </c>
    </row>
    <row r="47" spans="1:21" ht="22.5">
      <c r="A47" s="407" t="s">
        <v>1264</v>
      </c>
      <c r="B47" s="108" t="s">
        <v>1265</v>
      </c>
      <c r="C47" s="109"/>
      <c r="D47" s="109"/>
      <c r="E47" s="254" t="s">
        <v>1263</v>
      </c>
      <c r="F47" s="68">
        <v>3</v>
      </c>
      <c r="G47" s="594">
        <v>2</v>
      </c>
      <c r="H47" s="553">
        <v>3</v>
      </c>
      <c r="I47" s="641">
        <f t="shared" si="0"/>
        <v>8</v>
      </c>
      <c r="J47" s="68"/>
      <c r="K47" s="408"/>
      <c r="L47" s="114">
        <v>0.08</v>
      </c>
      <c r="M47" s="409">
        <f t="shared" si="1"/>
        <v>0</v>
      </c>
      <c r="N47" s="409">
        <f t="shared" si="2"/>
        <v>0</v>
      </c>
      <c r="O47" s="53"/>
      <c r="P47" s="81">
        <f t="shared" si="3"/>
        <v>0</v>
      </c>
      <c r="Q47" s="118">
        <f t="shared" si="4"/>
        <v>0</v>
      </c>
      <c r="R47" s="118">
        <f t="shared" si="5"/>
        <v>0</v>
      </c>
      <c r="S47" s="118">
        <f t="shared" si="6"/>
        <v>0</v>
      </c>
      <c r="T47" s="81">
        <f t="shared" si="7"/>
        <v>0</v>
      </c>
      <c r="U47" s="81">
        <f t="shared" si="8"/>
        <v>0</v>
      </c>
    </row>
    <row r="48" spans="1:21" ht="45">
      <c r="A48" s="407" t="s">
        <v>1266</v>
      </c>
      <c r="B48" s="108" t="s">
        <v>1267</v>
      </c>
      <c r="C48" s="109"/>
      <c r="D48" s="109"/>
      <c r="E48" s="254" t="s">
        <v>1186</v>
      </c>
      <c r="F48" s="68">
        <v>2</v>
      </c>
      <c r="G48" s="594">
        <v>1</v>
      </c>
      <c r="H48" s="553">
        <v>0</v>
      </c>
      <c r="I48" s="641">
        <f t="shared" si="0"/>
        <v>3</v>
      </c>
      <c r="J48" s="68"/>
      <c r="K48" s="408"/>
      <c r="L48" s="114">
        <v>0.08</v>
      </c>
      <c r="M48" s="409">
        <f t="shared" si="1"/>
        <v>0</v>
      </c>
      <c r="N48" s="409">
        <f t="shared" si="2"/>
        <v>0</v>
      </c>
      <c r="O48" s="53"/>
      <c r="P48" s="81">
        <f t="shared" si="3"/>
        <v>0</v>
      </c>
      <c r="Q48" s="118">
        <f t="shared" si="4"/>
        <v>0</v>
      </c>
      <c r="R48" s="118">
        <f t="shared" si="5"/>
        <v>0</v>
      </c>
      <c r="S48" s="118">
        <f t="shared" si="6"/>
        <v>0</v>
      </c>
      <c r="T48" s="81">
        <f t="shared" si="7"/>
        <v>0</v>
      </c>
      <c r="U48" s="81">
        <f t="shared" si="8"/>
        <v>0</v>
      </c>
    </row>
    <row r="49" spans="1:21" ht="22.5">
      <c r="A49" s="407" t="s">
        <v>1268</v>
      </c>
      <c r="B49" s="108" t="s">
        <v>1269</v>
      </c>
      <c r="C49" s="109"/>
      <c r="D49" s="109"/>
      <c r="E49" s="254" t="s">
        <v>1270</v>
      </c>
      <c r="F49" s="68">
        <v>10</v>
      </c>
      <c r="G49" s="594">
        <v>1</v>
      </c>
      <c r="H49" s="553">
        <v>2</v>
      </c>
      <c r="I49" s="641">
        <f t="shared" si="0"/>
        <v>13</v>
      </c>
      <c r="J49" s="68"/>
      <c r="K49" s="408"/>
      <c r="L49" s="114">
        <v>0.08</v>
      </c>
      <c r="M49" s="409">
        <f t="shared" si="1"/>
        <v>0</v>
      </c>
      <c r="N49" s="409">
        <f t="shared" si="2"/>
        <v>0</v>
      </c>
      <c r="O49" s="53"/>
      <c r="P49" s="81">
        <f t="shared" si="3"/>
        <v>0</v>
      </c>
      <c r="Q49" s="118">
        <f t="shared" si="4"/>
        <v>0</v>
      </c>
      <c r="R49" s="118">
        <f t="shared" si="5"/>
        <v>0</v>
      </c>
      <c r="S49" s="118">
        <f t="shared" si="6"/>
        <v>0</v>
      </c>
      <c r="T49" s="81">
        <f t="shared" si="7"/>
        <v>0</v>
      </c>
      <c r="U49" s="81">
        <f t="shared" si="8"/>
        <v>0</v>
      </c>
    </row>
    <row r="50" spans="1:21" ht="22.5">
      <c r="A50" s="407" t="s">
        <v>1271</v>
      </c>
      <c r="B50" s="108" t="s">
        <v>1272</v>
      </c>
      <c r="C50" s="109"/>
      <c r="D50" s="109"/>
      <c r="E50" s="254" t="s">
        <v>1273</v>
      </c>
      <c r="F50" s="68">
        <v>10</v>
      </c>
      <c r="G50" s="594">
        <v>5</v>
      </c>
      <c r="H50" s="553">
        <v>2</v>
      </c>
      <c r="I50" s="641">
        <f t="shared" si="0"/>
        <v>17</v>
      </c>
      <c r="J50" s="68"/>
      <c r="K50" s="408"/>
      <c r="L50" s="114">
        <v>0.08</v>
      </c>
      <c r="M50" s="409">
        <f t="shared" si="1"/>
        <v>0</v>
      </c>
      <c r="N50" s="409">
        <f t="shared" si="2"/>
        <v>0</v>
      </c>
      <c r="O50" s="53"/>
      <c r="P50" s="81">
        <f t="shared" si="3"/>
        <v>0</v>
      </c>
      <c r="Q50" s="118">
        <f t="shared" si="4"/>
        <v>0</v>
      </c>
      <c r="R50" s="118">
        <f t="shared" si="5"/>
        <v>0</v>
      </c>
      <c r="S50" s="118">
        <f t="shared" si="6"/>
        <v>0</v>
      </c>
      <c r="T50" s="81">
        <f t="shared" si="7"/>
        <v>0</v>
      </c>
      <c r="U50" s="81">
        <f t="shared" si="8"/>
        <v>0</v>
      </c>
    </row>
    <row r="51" spans="1:21" ht="22.5">
      <c r="A51" s="407" t="s">
        <v>1274</v>
      </c>
      <c r="B51" s="108" t="s">
        <v>1275</v>
      </c>
      <c r="C51" s="109"/>
      <c r="D51" s="109"/>
      <c r="E51" s="254" t="s">
        <v>1276</v>
      </c>
      <c r="F51" s="68">
        <v>4</v>
      </c>
      <c r="G51" s="594">
        <v>0</v>
      </c>
      <c r="H51" s="553">
        <v>10</v>
      </c>
      <c r="I51" s="641">
        <f t="shared" si="0"/>
        <v>14</v>
      </c>
      <c r="J51" s="68"/>
      <c r="K51" s="414"/>
      <c r="L51" s="415">
        <v>0.08</v>
      </c>
      <c r="M51" s="409">
        <f t="shared" si="1"/>
        <v>0</v>
      </c>
      <c r="N51" s="409">
        <f t="shared" si="2"/>
        <v>0</v>
      </c>
      <c r="O51" s="22"/>
      <c r="P51" s="81">
        <f t="shared" si="3"/>
        <v>0</v>
      </c>
      <c r="Q51" s="118">
        <f t="shared" si="4"/>
        <v>0</v>
      </c>
      <c r="R51" s="118">
        <f t="shared" si="5"/>
        <v>0</v>
      </c>
      <c r="S51" s="118">
        <f t="shared" si="6"/>
        <v>0</v>
      </c>
      <c r="T51" s="81">
        <f t="shared" si="7"/>
        <v>0</v>
      </c>
      <c r="U51" s="81">
        <f t="shared" si="8"/>
        <v>0</v>
      </c>
    </row>
    <row r="52" spans="1:21" ht="22.5">
      <c r="A52" s="407" t="s">
        <v>1277</v>
      </c>
      <c r="B52" s="108" t="s">
        <v>1278</v>
      </c>
      <c r="C52" s="109"/>
      <c r="D52" s="109"/>
      <c r="E52" s="254" t="s">
        <v>1279</v>
      </c>
      <c r="F52" s="68">
        <v>80</v>
      </c>
      <c r="G52" s="594">
        <v>25</v>
      </c>
      <c r="H52" s="553">
        <v>40</v>
      </c>
      <c r="I52" s="641">
        <f t="shared" si="0"/>
        <v>145</v>
      </c>
      <c r="J52" s="68"/>
      <c r="K52" s="408"/>
      <c r="L52" s="114">
        <v>0.08</v>
      </c>
      <c r="M52" s="409">
        <f t="shared" si="1"/>
        <v>0</v>
      </c>
      <c r="N52" s="409">
        <f t="shared" si="2"/>
        <v>0</v>
      </c>
      <c r="O52" s="53"/>
      <c r="P52" s="81">
        <f t="shared" si="3"/>
        <v>0</v>
      </c>
      <c r="Q52" s="118">
        <f t="shared" si="4"/>
        <v>0</v>
      </c>
      <c r="R52" s="118">
        <f t="shared" si="5"/>
        <v>0</v>
      </c>
      <c r="S52" s="118">
        <f t="shared" si="6"/>
        <v>0</v>
      </c>
      <c r="T52" s="81">
        <f t="shared" si="7"/>
        <v>0</v>
      </c>
      <c r="U52" s="81">
        <f t="shared" si="8"/>
        <v>0</v>
      </c>
    </row>
    <row r="53" spans="1:21" ht="22.5">
      <c r="A53" s="407" t="s">
        <v>1280</v>
      </c>
      <c r="B53" s="108" t="s">
        <v>1281</v>
      </c>
      <c r="C53" s="109"/>
      <c r="D53" s="109"/>
      <c r="E53" s="254" t="s">
        <v>1282</v>
      </c>
      <c r="F53" s="68">
        <v>60</v>
      </c>
      <c r="G53" s="594">
        <v>60</v>
      </c>
      <c r="H53" s="553">
        <v>30</v>
      </c>
      <c r="I53" s="641">
        <f t="shared" si="0"/>
        <v>150</v>
      </c>
      <c r="J53" s="68"/>
      <c r="K53" s="408"/>
      <c r="L53" s="114">
        <v>0.08</v>
      </c>
      <c r="M53" s="409">
        <f t="shared" si="1"/>
        <v>0</v>
      </c>
      <c r="N53" s="409">
        <f t="shared" si="2"/>
        <v>0</v>
      </c>
      <c r="O53" s="53"/>
      <c r="P53" s="81">
        <f t="shared" si="3"/>
        <v>0</v>
      </c>
      <c r="Q53" s="118">
        <f t="shared" si="4"/>
        <v>0</v>
      </c>
      <c r="R53" s="118">
        <f t="shared" si="5"/>
        <v>0</v>
      </c>
      <c r="S53" s="118">
        <f t="shared" si="6"/>
        <v>0</v>
      </c>
      <c r="T53" s="81">
        <f t="shared" si="7"/>
        <v>0</v>
      </c>
      <c r="U53" s="81">
        <f t="shared" si="8"/>
        <v>0</v>
      </c>
    </row>
    <row r="54" spans="1:21" ht="22.5">
      <c r="A54" s="407" t="s">
        <v>1283</v>
      </c>
      <c r="B54" s="108" t="s">
        <v>1284</v>
      </c>
      <c r="C54" s="109"/>
      <c r="D54" s="109"/>
      <c r="E54" s="416" t="s">
        <v>1285</v>
      </c>
      <c r="F54" s="68">
        <v>3</v>
      </c>
      <c r="G54" s="594">
        <v>0</v>
      </c>
      <c r="H54" s="553">
        <v>2</v>
      </c>
      <c r="I54" s="641">
        <f t="shared" si="0"/>
        <v>5</v>
      </c>
      <c r="J54" s="68"/>
      <c r="K54" s="408"/>
      <c r="L54" s="114">
        <v>0.08</v>
      </c>
      <c r="M54" s="409">
        <f t="shared" si="1"/>
        <v>0</v>
      </c>
      <c r="N54" s="409">
        <f t="shared" si="2"/>
        <v>0</v>
      </c>
      <c r="O54" s="53"/>
      <c r="P54" s="81">
        <f t="shared" si="3"/>
        <v>0</v>
      </c>
      <c r="Q54" s="118">
        <f t="shared" si="4"/>
        <v>0</v>
      </c>
      <c r="R54" s="118">
        <f t="shared" si="5"/>
        <v>0</v>
      </c>
      <c r="S54" s="118">
        <f t="shared" si="6"/>
        <v>0</v>
      </c>
      <c r="T54" s="81">
        <f t="shared" si="7"/>
        <v>0</v>
      </c>
      <c r="U54" s="81">
        <f t="shared" si="8"/>
        <v>0</v>
      </c>
    </row>
    <row r="55" spans="1:21" ht="22.5">
      <c r="A55" s="407" t="s">
        <v>1286</v>
      </c>
      <c r="B55" s="108" t="s">
        <v>1287</v>
      </c>
      <c r="C55" s="109"/>
      <c r="D55" s="109"/>
      <c r="E55" s="416" t="s">
        <v>1288</v>
      </c>
      <c r="F55" s="68">
        <v>10</v>
      </c>
      <c r="G55" s="594">
        <v>1</v>
      </c>
      <c r="H55" s="553">
        <v>2</v>
      </c>
      <c r="I55" s="641">
        <f t="shared" si="0"/>
        <v>13</v>
      </c>
      <c r="J55" s="68"/>
      <c r="K55" s="408"/>
      <c r="L55" s="114">
        <v>0.08</v>
      </c>
      <c r="M55" s="409">
        <f t="shared" si="1"/>
        <v>0</v>
      </c>
      <c r="N55" s="409">
        <f t="shared" si="2"/>
        <v>0</v>
      </c>
      <c r="O55" s="53"/>
      <c r="P55" s="81">
        <f t="shared" si="3"/>
        <v>0</v>
      </c>
      <c r="Q55" s="118">
        <f t="shared" si="4"/>
        <v>0</v>
      </c>
      <c r="R55" s="118">
        <f t="shared" si="5"/>
        <v>0</v>
      </c>
      <c r="S55" s="118">
        <f t="shared" si="6"/>
        <v>0</v>
      </c>
      <c r="T55" s="81">
        <f t="shared" si="7"/>
        <v>0</v>
      </c>
      <c r="U55" s="81">
        <f t="shared" si="8"/>
        <v>0</v>
      </c>
    </row>
    <row r="56" spans="1:21" ht="22.5">
      <c r="A56" s="407" t="s">
        <v>1289</v>
      </c>
      <c r="B56" s="108" t="s">
        <v>1290</v>
      </c>
      <c r="C56" s="109"/>
      <c r="D56" s="109"/>
      <c r="E56" s="254" t="s">
        <v>1291</v>
      </c>
      <c r="F56" s="68">
        <v>2</v>
      </c>
      <c r="G56" s="594">
        <v>5</v>
      </c>
      <c r="H56" s="553">
        <v>2</v>
      </c>
      <c r="I56" s="641">
        <f t="shared" si="0"/>
        <v>9</v>
      </c>
      <c r="J56" s="68"/>
      <c r="K56" s="408"/>
      <c r="L56" s="114">
        <v>0.08</v>
      </c>
      <c r="M56" s="409">
        <f t="shared" si="1"/>
        <v>0</v>
      </c>
      <c r="N56" s="409">
        <f t="shared" si="2"/>
        <v>0</v>
      </c>
      <c r="O56" s="53"/>
      <c r="P56" s="81">
        <f t="shared" si="3"/>
        <v>0</v>
      </c>
      <c r="Q56" s="118">
        <f t="shared" si="4"/>
        <v>0</v>
      </c>
      <c r="R56" s="118">
        <f t="shared" si="5"/>
        <v>0</v>
      </c>
      <c r="S56" s="118">
        <f t="shared" si="6"/>
        <v>0</v>
      </c>
      <c r="T56" s="81">
        <f t="shared" si="7"/>
        <v>0</v>
      </c>
      <c r="U56" s="81">
        <f t="shared" si="8"/>
        <v>0</v>
      </c>
    </row>
    <row r="57" spans="1:21" ht="22.5">
      <c r="A57" s="407" t="s">
        <v>1292</v>
      </c>
      <c r="B57" s="108" t="s">
        <v>1293</v>
      </c>
      <c r="C57" s="109"/>
      <c r="D57" s="109"/>
      <c r="E57" s="254" t="s">
        <v>1291</v>
      </c>
      <c r="F57" s="68">
        <v>6</v>
      </c>
      <c r="G57" s="594">
        <v>15</v>
      </c>
      <c r="H57" s="553">
        <v>2</v>
      </c>
      <c r="I57" s="641">
        <f t="shared" si="0"/>
        <v>23</v>
      </c>
      <c r="J57" s="68"/>
      <c r="K57" s="408"/>
      <c r="L57" s="114">
        <v>0.08</v>
      </c>
      <c r="M57" s="409">
        <f t="shared" si="1"/>
        <v>0</v>
      </c>
      <c r="N57" s="409">
        <f t="shared" si="2"/>
        <v>0</v>
      </c>
      <c r="O57" s="53"/>
      <c r="P57" s="81">
        <f t="shared" si="3"/>
        <v>0</v>
      </c>
      <c r="Q57" s="118">
        <f t="shared" si="4"/>
        <v>0</v>
      </c>
      <c r="R57" s="118">
        <f t="shared" si="5"/>
        <v>0</v>
      </c>
      <c r="S57" s="118">
        <f t="shared" si="6"/>
        <v>0</v>
      </c>
      <c r="T57" s="81">
        <f t="shared" si="7"/>
        <v>0</v>
      </c>
      <c r="U57" s="81">
        <f t="shared" si="8"/>
        <v>0</v>
      </c>
    </row>
    <row r="58" spans="1:21" ht="22.5">
      <c r="A58" s="407" t="s">
        <v>1294</v>
      </c>
      <c r="B58" s="108" t="s">
        <v>1295</v>
      </c>
      <c r="C58" s="109"/>
      <c r="D58" s="109"/>
      <c r="E58" s="254" t="s">
        <v>1291</v>
      </c>
      <c r="F58" s="68">
        <v>10</v>
      </c>
      <c r="G58" s="594">
        <v>1</v>
      </c>
      <c r="H58" s="553">
        <v>2</v>
      </c>
      <c r="I58" s="641">
        <f t="shared" si="0"/>
        <v>13</v>
      </c>
      <c r="J58" s="68"/>
      <c r="K58" s="408"/>
      <c r="L58" s="114">
        <v>0.08</v>
      </c>
      <c r="M58" s="409">
        <f t="shared" si="1"/>
        <v>0</v>
      </c>
      <c r="N58" s="409">
        <f t="shared" si="2"/>
        <v>0</v>
      </c>
      <c r="O58" s="53"/>
      <c r="P58" s="81">
        <f t="shared" si="3"/>
        <v>0</v>
      </c>
      <c r="Q58" s="118">
        <f t="shared" si="4"/>
        <v>0</v>
      </c>
      <c r="R58" s="118">
        <f t="shared" si="5"/>
        <v>0</v>
      </c>
      <c r="S58" s="118">
        <f t="shared" si="6"/>
        <v>0</v>
      </c>
      <c r="T58" s="81">
        <f t="shared" si="7"/>
        <v>0</v>
      </c>
      <c r="U58" s="81">
        <f t="shared" si="8"/>
        <v>0</v>
      </c>
    </row>
    <row r="59" spans="1:21" ht="22.5">
      <c r="A59" s="407" t="s">
        <v>1296</v>
      </c>
      <c r="B59" s="108" t="s">
        <v>1297</v>
      </c>
      <c r="C59" s="109"/>
      <c r="D59" s="109"/>
      <c r="E59" s="254" t="s">
        <v>1298</v>
      </c>
      <c r="F59" s="68">
        <v>5</v>
      </c>
      <c r="G59" s="594">
        <v>3</v>
      </c>
      <c r="H59" s="553">
        <v>0</v>
      </c>
      <c r="I59" s="641">
        <f t="shared" si="0"/>
        <v>8</v>
      </c>
      <c r="J59" s="68"/>
      <c r="K59" s="408"/>
      <c r="L59" s="114">
        <v>0.08</v>
      </c>
      <c r="M59" s="409">
        <f t="shared" si="1"/>
        <v>0</v>
      </c>
      <c r="N59" s="409">
        <f t="shared" si="2"/>
        <v>0</v>
      </c>
      <c r="O59" s="53"/>
      <c r="P59" s="81">
        <f t="shared" si="3"/>
        <v>0</v>
      </c>
      <c r="Q59" s="118">
        <f t="shared" si="4"/>
        <v>0</v>
      </c>
      <c r="R59" s="118">
        <f t="shared" si="5"/>
        <v>0</v>
      </c>
      <c r="S59" s="118">
        <f t="shared" si="6"/>
        <v>0</v>
      </c>
      <c r="T59" s="81">
        <f t="shared" si="7"/>
        <v>0</v>
      </c>
      <c r="U59" s="81">
        <f t="shared" si="8"/>
        <v>0</v>
      </c>
    </row>
    <row r="60" spans="1:21" ht="22.5">
      <c r="A60" s="407" t="s">
        <v>1299</v>
      </c>
      <c r="B60" s="108" t="s">
        <v>1300</v>
      </c>
      <c r="C60" s="109"/>
      <c r="D60" s="109"/>
      <c r="E60" s="254" t="s">
        <v>1100</v>
      </c>
      <c r="F60" s="68">
        <v>5</v>
      </c>
      <c r="G60" s="594">
        <v>2</v>
      </c>
      <c r="H60" s="553">
        <v>0</v>
      </c>
      <c r="I60" s="641">
        <f t="shared" si="0"/>
        <v>7</v>
      </c>
      <c r="J60" s="68"/>
      <c r="K60" s="408"/>
      <c r="L60" s="114">
        <v>0.08</v>
      </c>
      <c r="M60" s="409">
        <f t="shared" si="1"/>
        <v>0</v>
      </c>
      <c r="N60" s="409">
        <f t="shared" si="2"/>
        <v>0</v>
      </c>
      <c r="O60" s="53"/>
      <c r="P60" s="81">
        <f t="shared" si="3"/>
        <v>0</v>
      </c>
      <c r="Q60" s="118">
        <f t="shared" si="4"/>
        <v>0</v>
      </c>
      <c r="R60" s="118">
        <f t="shared" si="5"/>
        <v>0</v>
      </c>
      <c r="S60" s="118">
        <f t="shared" si="6"/>
        <v>0</v>
      </c>
      <c r="T60" s="81">
        <f t="shared" si="7"/>
        <v>0</v>
      </c>
      <c r="U60" s="81">
        <f t="shared" si="8"/>
        <v>0</v>
      </c>
    </row>
    <row r="61" spans="1:21" ht="22.5">
      <c r="A61" s="407" t="s">
        <v>1301</v>
      </c>
      <c r="B61" s="108" t="s">
        <v>1302</v>
      </c>
      <c r="C61" s="109"/>
      <c r="D61" s="109"/>
      <c r="E61" s="254" t="s">
        <v>1303</v>
      </c>
      <c r="F61" s="68">
        <v>12</v>
      </c>
      <c r="G61" s="594">
        <v>0</v>
      </c>
      <c r="H61" s="553">
        <v>5</v>
      </c>
      <c r="I61" s="641">
        <f t="shared" si="0"/>
        <v>17</v>
      </c>
      <c r="J61" s="68"/>
      <c r="K61" s="408"/>
      <c r="L61" s="114">
        <v>0.08</v>
      </c>
      <c r="M61" s="409">
        <f t="shared" si="1"/>
        <v>0</v>
      </c>
      <c r="N61" s="409">
        <f t="shared" si="2"/>
        <v>0</v>
      </c>
      <c r="O61" s="53"/>
      <c r="P61" s="81">
        <f t="shared" si="3"/>
        <v>0</v>
      </c>
      <c r="Q61" s="118">
        <f t="shared" si="4"/>
        <v>0</v>
      </c>
      <c r="R61" s="118">
        <f t="shared" si="5"/>
        <v>0</v>
      </c>
      <c r="S61" s="118">
        <f t="shared" si="6"/>
        <v>0</v>
      </c>
      <c r="T61" s="81">
        <f t="shared" si="7"/>
        <v>0</v>
      </c>
      <c r="U61" s="81">
        <f t="shared" si="8"/>
        <v>0</v>
      </c>
    </row>
    <row r="62" spans="1:21" ht="22.5">
      <c r="A62" s="407" t="s">
        <v>1304</v>
      </c>
      <c r="B62" s="108" t="s">
        <v>1305</v>
      </c>
      <c r="C62" s="109"/>
      <c r="D62" s="109"/>
      <c r="E62" s="254" t="s">
        <v>1186</v>
      </c>
      <c r="F62" s="68">
        <v>140</v>
      </c>
      <c r="G62" s="594">
        <v>5</v>
      </c>
      <c r="H62" s="553">
        <v>0</v>
      </c>
      <c r="I62" s="641">
        <f t="shared" si="0"/>
        <v>145</v>
      </c>
      <c r="J62" s="68"/>
      <c r="K62" s="408"/>
      <c r="L62" s="114">
        <v>0.08</v>
      </c>
      <c r="M62" s="409">
        <f t="shared" si="1"/>
        <v>0</v>
      </c>
      <c r="N62" s="409">
        <f t="shared" si="2"/>
        <v>0</v>
      </c>
      <c r="O62" s="53"/>
      <c r="P62" s="81">
        <f t="shared" si="3"/>
        <v>0</v>
      </c>
      <c r="Q62" s="118">
        <f t="shared" si="4"/>
        <v>0</v>
      </c>
      <c r="R62" s="118">
        <f t="shared" si="5"/>
        <v>0</v>
      </c>
      <c r="S62" s="118">
        <f t="shared" si="6"/>
        <v>0</v>
      </c>
      <c r="T62" s="81">
        <f t="shared" si="7"/>
        <v>0</v>
      </c>
      <c r="U62" s="81">
        <f t="shared" si="8"/>
        <v>0</v>
      </c>
    </row>
    <row r="63" spans="1:21" ht="33.75">
      <c r="A63" s="407" t="s">
        <v>1306</v>
      </c>
      <c r="B63" s="108" t="s">
        <v>1307</v>
      </c>
      <c r="C63" s="109"/>
      <c r="D63" s="109"/>
      <c r="E63" s="254" t="s">
        <v>1308</v>
      </c>
      <c r="F63" s="68">
        <v>7</v>
      </c>
      <c r="G63" s="594">
        <v>12</v>
      </c>
      <c r="H63" s="553">
        <v>5</v>
      </c>
      <c r="I63" s="641">
        <f t="shared" si="0"/>
        <v>24</v>
      </c>
      <c r="J63" s="68"/>
      <c r="K63" s="408"/>
      <c r="L63" s="114">
        <v>0.08</v>
      </c>
      <c r="M63" s="409">
        <f t="shared" si="1"/>
        <v>0</v>
      </c>
      <c r="N63" s="409">
        <f t="shared" si="2"/>
        <v>0</v>
      </c>
      <c r="O63" s="53"/>
      <c r="P63" s="81">
        <f t="shared" si="3"/>
        <v>0</v>
      </c>
      <c r="Q63" s="118">
        <f t="shared" si="4"/>
        <v>0</v>
      </c>
      <c r="R63" s="118">
        <f t="shared" si="5"/>
        <v>0</v>
      </c>
      <c r="S63" s="118">
        <f t="shared" si="6"/>
        <v>0</v>
      </c>
      <c r="T63" s="81">
        <f t="shared" si="7"/>
        <v>0</v>
      </c>
      <c r="U63" s="81">
        <f t="shared" si="8"/>
        <v>0</v>
      </c>
    </row>
    <row r="64" spans="1:21" ht="22.5">
      <c r="A64" s="407" t="s">
        <v>1309</v>
      </c>
      <c r="B64" s="108" t="s">
        <v>1310</v>
      </c>
      <c r="C64" s="109"/>
      <c r="D64" s="109"/>
      <c r="E64" s="254" t="s">
        <v>1311</v>
      </c>
      <c r="F64" s="68">
        <v>5</v>
      </c>
      <c r="G64" s="594">
        <v>5</v>
      </c>
      <c r="H64" s="553">
        <v>3</v>
      </c>
      <c r="I64" s="641">
        <f t="shared" si="0"/>
        <v>13</v>
      </c>
      <c r="J64" s="68"/>
      <c r="K64" s="408"/>
      <c r="L64" s="114">
        <v>0.08</v>
      </c>
      <c r="M64" s="409">
        <f t="shared" si="1"/>
        <v>0</v>
      </c>
      <c r="N64" s="409">
        <f t="shared" si="2"/>
        <v>0</v>
      </c>
      <c r="O64" s="53"/>
      <c r="P64" s="81">
        <f t="shared" si="3"/>
        <v>0</v>
      </c>
      <c r="Q64" s="118">
        <f t="shared" si="4"/>
        <v>0</v>
      </c>
      <c r="R64" s="118">
        <f t="shared" si="5"/>
        <v>0</v>
      </c>
      <c r="S64" s="118">
        <f t="shared" si="6"/>
        <v>0</v>
      </c>
      <c r="T64" s="81">
        <f t="shared" si="7"/>
        <v>0</v>
      </c>
      <c r="U64" s="81">
        <f t="shared" si="8"/>
        <v>0</v>
      </c>
    </row>
    <row r="65" spans="1:21" ht="22.5">
      <c r="A65" s="407" t="s">
        <v>1312</v>
      </c>
      <c r="B65" s="108" t="s">
        <v>1313</v>
      </c>
      <c r="C65" s="109"/>
      <c r="D65" s="109"/>
      <c r="E65" s="254" t="s">
        <v>1159</v>
      </c>
      <c r="F65" s="68">
        <v>3</v>
      </c>
      <c r="G65" s="594">
        <v>5</v>
      </c>
      <c r="H65" s="553">
        <v>3</v>
      </c>
      <c r="I65" s="641">
        <f t="shared" si="0"/>
        <v>11</v>
      </c>
      <c r="J65" s="68"/>
      <c r="K65" s="408"/>
      <c r="L65" s="114">
        <v>0.08</v>
      </c>
      <c r="M65" s="409">
        <f t="shared" si="1"/>
        <v>0</v>
      </c>
      <c r="N65" s="409">
        <f t="shared" si="2"/>
        <v>0</v>
      </c>
      <c r="O65" s="53"/>
      <c r="P65" s="81">
        <f t="shared" si="3"/>
        <v>0</v>
      </c>
      <c r="Q65" s="118">
        <f t="shared" si="4"/>
        <v>0</v>
      </c>
      <c r="R65" s="118">
        <f t="shared" si="5"/>
        <v>0</v>
      </c>
      <c r="S65" s="118">
        <f t="shared" si="6"/>
        <v>0</v>
      </c>
      <c r="T65" s="81">
        <f t="shared" si="7"/>
        <v>0</v>
      </c>
      <c r="U65" s="81">
        <f t="shared" si="8"/>
        <v>0</v>
      </c>
    </row>
    <row r="66" spans="1:21" ht="33.75">
      <c r="A66" s="407" t="s">
        <v>1314</v>
      </c>
      <c r="B66" s="108" t="s">
        <v>1315</v>
      </c>
      <c r="C66" s="109"/>
      <c r="D66" s="109"/>
      <c r="E66" s="254" t="s">
        <v>1159</v>
      </c>
      <c r="F66" s="68">
        <v>5</v>
      </c>
      <c r="G66" s="594">
        <v>50</v>
      </c>
      <c r="H66" s="553">
        <v>10</v>
      </c>
      <c r="I66" s="641">
        <f t="shared" si="0"/>
        <v>65</v>
      </c>
      <c r="J66" s="68"/>
      <c r="K66" s="408"/>
      <c r="L66" s="114">
        <v>0.08</v>
      </c>
      <c r="M66" s="409">
        <f t="shared" si="1"/>
        <v>0</v>
      </c>
      <c r="N66" s="409">
        <f t="shared" si="2"/>
        <v>0</v>
      </c>
      <c r="O66" s="53"/>
      <c r="P66" s="81">
        <f t="shared" si="3"/>
        <v>0</v>
      </c>
      <c r="Q66" s="118">
        <f t="shared" si="4"/>
        <v>0</v>
      </c>
      <c r="R66" s="118">
        <f t="shared" si="5"/>
        <v>0</v>
      </c>
      <c r="S66" s="118">
        <f t="shared" si="6"/>
        <v>0</v>
      </c>
      <c r="T66" s="81">
        <f t="shared" si="7"/>
        <v>0</v>
      </c>
      <c r="U66" s="81">
        <f t="shared" si="8"/>
        <v>0</v>
      </c>
    </row>
    <row r="67" spans="1:21" ht="22.5">
      <c r="A67" s="407" t="s">
        <v>1316</v>
      </c>
      <c r="B67" s="108" t="s">
        <v>1317</v>
      </c>
      <c r="C67" s="109"/>
      <c r="D67" s="109"/>
      <c r="E67" s="254" t="s">
        <v>1240</v>
      </c>
      <c r="F67" s="68">
        <v>30</v>
      </c>
      <c r="G67" s="594">
        <v>40</v>
      </c>
      <c r="H67" s="553">
        <v>30</v>
      </c>
      <c r="I67" s="641">
        <f t="shared" si="0"/>
        <v>100</v>
      </c>
      <c r="J67" s="68"/>
      <c r="K67" s="413"/>
      <c r="L67" s="114">
        <v>0.08</v>
      </c>
      <c r="M67" s="409">
        <f t="shared" si="1"/>
        <v>0</v>
      </c>
      <c r="N67" s="409">
        <f t="shared" si="2"/>
        <v>0</v>
      </c>
      <c r="O67" s="53"/>
      <c r="P67" s="81">
        <f t="shared" si="3"/>
        <v>0</v>
      </c>
      <c r="Q67" s="118">
        <f t="shared" si="4"/>
        <v>0</v>
      </c>
      <c r="R67" s="118">
        <f t="shared" si="5"/>
        <v>0</v>
      </c>
      <c r="S67" s="118">
        <f t="shared" si="6"/>
        <v>0</v>
      </c>
      <c r="T67" s="81">
        <f t="shared" si="7"/>
        <v>0</v>
      </c>
      <c r="U67" s="81">
        <f t="shared" si="8"/>
        <v>0</v>
      </c>
    </row>
    <row r="68" spans="1:21" ht="22.5">
      <c r="A68" s="407" t="s">
        <v>1318</v>
      </c>
      <c r="B68" s="108" t="s">
        <v>1319</v>
      </c>
      <c r="C68" s="109"/>
      <c r="D68" s="109"/>
      <c r="E68" s="416" t="s">
        <v>1240</v>
      </c>
      <c r="F68" s="68">
        <v>45</v>
      </c>
      <c r="G68" s="594">
        <v>0</v>
      </c>
      <c r="H68" s="553">
        <v>100</v>
      </c>
      <c r="I68" s="641">
        <f t="shared" si="0"/>
        <v>145</v>
      </c>
      <c r="J68" s="68"/>
      <c r="K68" s="408"/>
      <c r="L68" s="114">
        <v>0.08</v>
      </c>
      <c r="M68" s="409">
        <f t="shared" si="1"/>
        <v>0</v>
      </c>
      <c r="N68" s="409">
        <f t="shared" si="2"/>
        <v>0</v>
      </c>
      <c r="O68" s="53"/>
      <c r="P68" s="81">
        <f t="shared" si="3"/>
        <v>0</v>
      </c>
      <c r="Q68" s="118">
        <f t="shared" si="4"/>
        <v>0</v>
      </c>
      <c r="R68" s="118">
        <f t="shared" si="5"/>
        <v>0</v>
      </c>
      <c r="S68" s="118">
        <f t="shared" si="6"/>
        <v>0</v>
      </c>
      <c r="T68" s="81">
        <f t="shared" si="7"/>
        <v>0</v>
      </c>
      <c r="U68" s="81">
        <f t="shared" si="8"/>
        <v>0</v>
      </c>
    </row>
    <row r="69" spans="1:21" ht="22.5">
      <c r="A69" s="407" t="s">
        <v>1320</v>
      </c>
      <c r="B69" s="108" t="s">
        <v>1321</v>
      </c>
      <c r="C69" s="109"/>
      <c r="D69" s="109"/>
      <c r="E69" s="254" t="s">
        <v>1322</v>
      </c>
      <c r="F69" s="159">
        <v>10</v>
      </c>
      <c r="G69" s="595">
        <v>1</v>
      </c>
      <c r="H69" s="596">
        <v>5</v>
      </c>
      <c r="I69" s="641">
        <f t="shared" si="0"/>
        <v>16</v>
      </c>
      <c r="J69" s="68"/>
      <c r="K69" s="408"/>
      <c r="L69" s="114">
        <v>0.08</v>
      </c>
      <c r="M69" s="409">
        <f t="shared" si="1"/>
        <v>0</v>
      </c>
      <c r="N69" s="409">
        <f t="shared" si="2"/>
        <v>0</v>
      </c>
      <c r="O69" s="53"/>
      <c r="P69" s="81">
        <f t="shared" si="3"/>
        <v>0</v>
      </c>
      <c r="Q69" s="118">
        <f t="shared" si="4"/>
        <v>0</v>
      </c>
      <c r="R69" s="118">
        <f t="shared" si="5"/>
        <v>0</v>
      </c>
      <c r="S69" s="118">
        <f t="shared" si="6"/>
        <v>0</v>
      </c>
      <c r="T69" s="81">
        <f t="shared" si="7"/>
        <v>0</v>
      </c>
      <c r="U69" s="81">
        <f t="shared" si="8"/>
        <v>0</v>
      </c>
    </row>
    <row r="70" spans="1:21" ht="22.5">
      <c r="A70" s="407" t="s">
        <v>1323</v>
      </c>
      <c r="B70" s="108" t="s">
        <v>1324</v>
      </c>
      <c r="C70" s="109"/>
      <c r="D70" s="109"/>
      <c r="E70" s="254" t="s">
        <v>1325</v>
      </c>
      <c r="F70" s="159">
        <v>2</v>
      </c>
      <c r="G70" s="595">
        <v>1</v>
      </c>
      <c r="H70" s="596">
        <v>1</v>
      </c>
      <c r="I70" s="641">
        <f t="shared" si="0"/>
        <v>4</v>
      </c>
      <c r="J70" s="68"/>
      <c r="K70" s="408"/>
      <c r="L70" s="114">
        <v>0.08</v>
      </c>
      <c r="M70" s="409">
        <f t="shared" si="1"/>
        <v>0</v>
      </c>
      <c r="N70" s="409">
        <f t="shared" si="2"/>
        <v>0</v>
      </c>
      <c r="O70" s="53"/>
      <c r="P70" s="81">
        <f t="shared" si="3"/>
        <v>0</v>
      </c>
      <c r="Q70" s="118">
        <f t="shared" si="4"/>
        <v>0</v>
      </c>
      <c r="R70" s="118">
        <f t="shared" si="5"/>
        <v>0</v>
      </c>
      <c r="S70" s="118">
        <f t="shared" si="6"/>
        <v>0</v>
      </c>
      <c r="T70" s="81">
        <f t="shared" si="7"/>
        <v>0</v>
      </c>
      <c r="U70" s="81">
        <f t="shared" si="8"/>
        <v>0</v>
      </c>
    </row>
    <row r="71" spans="1:21" ht="22.5">
      <c r="A71" s="407" t="s">
        <v>1326</v>
      </c>
      <c r="B71" s="108" t="s">
        <v>1327</v>
      </c>
      <c r="C71" s="109"/>
      <c r="D71" s="109"/>
      <c r="E71" s="254" t="s">
        <v>1328</v>
      </c>
      <c r="F71" s="159">
        <v>85</v>
      </c>
      <c r="G71" s="595">
        <v>1</v>
      </c>
      <c r="H71" s="596">
        <v>30</v>
      </c>
      <c r="I71" s="641">
        <f t="shared" ref="I71:I128" si="9">SUM(F71:H71)</f>
        <v>116</v>
      </c>
      <c r="J71" s="68"/>
      <c r="K71" s="408"/>
      <c r="L71" s="114">
        <v>0.08</v>
      </c>
      <c r="M71" s="409">
        <f t="shared" ref="M71:M128" si="10">ROUND((I71*K71),2)</f>
        <v>0</v>
      </c>
      <c r="N71" s="409">
        <f t="shared" ref="N71:N128" si="11">ROUND((M71+M71*L71),2)</f>
        <v>0</v>
      </c>
      <c r="O71" s="53"/>
      <c r="P71" s="81">
        <f t="shared" ref="P71:P128" si="12">ROUND((F71*K71),2)</f>
        <v>0</v>
      </c>
      <c r="Q71" s="118">
        <f t="shared" ref="Q71:Q128" si="13">ROUND((P71+P71*L71),2)</f>
        <v>0</v>
      </c>
      <c r="R71" s="118">
        <f t="shared" ref="R71:R128" si="14">ROUND((G71*K71),2)</f>
        <v>0</v>
      </c>
      <c r="S71" s="118">
        <f t="shared" ref="S71:S128" si="15">ROUND((R71+R71*L71),2)</f>
        <v>0</v>
      </c>
      <c r="T71" s="81">
        <f t="shared" ref="T71:T128" si="16">ROUND((H71*K71),2)</f>
        <v>0</v>
      </c>
      <c r="U71" s="81">
        <f t="shared" ref="U71:U128" si="17">ROUND((T71+T71*L71),2)</f>
        <v>0</v>
      </c>
    </row>
    <row r="72" spans="1:21" ht="33.75">
      <c r="A72" s="407" t="s">
        <v>1329</v>
      </c>
      <c r="B72" s="108" t="s">
        <v>1330</v>
      </c>
      <c r="C72" s="109"/>
      <c r="D72" s="109"/>
      <c r="E72" s="254" t="s">
        <v>1331</v>
      </c>
      <c r="F72" s="68">
        <v>40</v>
      </c>
      <c r="G72" s="594">
        <v>75</v>
      </c>
      <c r="H72" s="553">
        <v>15</v>
      </c>
      <c r="I72" s="641">
        <f t="shared" si="9"/>
        <v>130</v>
      </c>
      <c r="J72" s="68"/>
      <c r="K72" s="408"/>
      <c r="L72" s="114">
        <v>0.08</v>
      </c>
      <c r="M72" s="409">
        <f t="shared" si="10"/>
        <v>0</v>
      </c>
      <c r="N72" s="409">
        <f t="shared" si="11"/>
        <v>0</v>
      </c>
      <c r="O72" s="53"/>
      <c r="P72" s="81">
        <f t="shared" si="12"/>
        <v>0</v>
      </c>
      <c r="Q72" s="118">
        <f t="shared" si="13"/>
        <v>0</v>
      </c>
      <c r="R72" s="118">
        <f t="shared" si="14"/>
        <v>0</v>
      </c>
      <c r="S72" s="118">
        <f t="shared" si="15"/>
        <v>0</v>
      </c>
      <c r="T72" s="81">
        <f t="shared" si="16"/>
        <v>0</v>
      </c>
      <c r="U72" s="81">
        <f t="shared" si="17"/>
        <v>0</v>
      </c>
    </row>
    <row r="73" spans="1:21" ht="33.75">
      <c r="A73" s="407" t="s">
        <v>1332</v>
      </c>
      <c r="B73" s="108" t="s">
        <v>1330</v>
      </c>
      <c r="C73" s="109"/>
      <c r="D73" s="109"/>
      <c r="E73" s="254" t="s">
        <v>1333</v>
      </c>
      <c r="F73" s="68">
        <v>1</v>
      </c>
      <c r="G73" s="594">
        <v>1</v>
      </c>
      <c r="H73" s="553">
        <v>100</v>
      </c>
      <c r="I73" s="641">
        <f t="shared" si="9"/>
        <v>102</v>
      </c>
      <c r="J73" s="68"/>
      <c r="K73" s="408"/>
      <c r="L73" s="114">
        <v>0.08</v>
      </c>
      <c r="M73" s="409">
        <f t="shared" si="10"/>
        <v>0</v>
      </c>
      <c r="N73" s="409">
        <f t="shared" si="11"/>
        <v>0</v>
      </c>
      <c r="O73" s="53"/>
      <c r="P73" s="81">
        <f t="shared" si="12"/>
        <v>0</v>
      </c>
      <c r="Q73" s="118">
        <f t="shared" si="13"/>
        <v>0</v>
      </c>
      <c r="R73" s="118">
        <f t="shared" si="14"/>
        <v>0</v>
      </c>
      <c r="S73" s="118">
        <f t="shared" si="15"/>
        <v>0</v>
      </c>
      <c r="T73" s="81">
        <f t="shared" si="16"/>
        <v>0</v>
      </c>
      <c r="U73" s="81">
        <f t="shared" si="17"/>
        <v>0</v>
      </c>
    </row>
    <row r="74" spans="1:21" ht="22.5">
      <c r="A74" s="407" t="s">
        <v>1334</v>
      </c>
      <c r="B74" s="108" t="s">
        <v>1335</v>
      </c>
      <c r="C74" s="109"/>
      <c r="D74" s="109"/>
      <c r="E74" s="254" t="s">
        <v>1336</v>
      </c>
      <c r="F74" s="68">
        <v>40</v>
      </c>
      <c r="G74" s="594">
        <v>30</v>
      </c>
      <c r="H74" s="553">
        <v>20</v>
      </c>
      <c r="I74" s="641">
        <f t="shared" si="9"/>
        <v>90</v>
      </c>
      <c r="J74" s="68"/>
      <c r="K74" s="408"/>
      <c r="L74" s="114">
        <v>0.08</v>
      </c>
      <c r="M74" s="409">
        <f t="shared" si="10"/>
        <v>0</v>
      </c>
      <c r="N74" s="409">
        <f t="shared" si="11"/>
        <v>0</v>
      </c>
      <c r="O74" s="53"/>
      <c r="P74" s="81">
        <f t="shared" si="12"/>
        <v>0</v>
      </c>
      <c r="Q74" s="118">
        <f t="shared" si="13"/>
        <v>0</v>
      </c>
      <c r="R74" s="118">
        <f t="shared" si="14"/>
        <v>0</v>
      </c>
      <c r="S74" s="118">
        <f t="shared" si="15"/>
        <v>0</v>
      </c>
      <c r="T74" s="81">
        <f t="shared" si="16"/>
        <v>0</v>
      </c>
      <c r="U74" s="81">
        <f t="shared" si="17"/>
        <v>0</v>
      </c>
    </row>
    <row r="75" spans="1:21" ht="45">
      <c r="A75" s="407" t="s">
        <v>1337</v>
      </c>
      <c r="B75" s="108" t="s">
        <v>1338</v>
      </c>
      <c r="C75" s="109"/>
      <c r="D75" s="109"/>
      <c r="E75" s="254" t="s">
        <v>1339</v>
      </c>
      <c r="F75" s="68">
        <v>5</v>
      </c>
      <c r="G75" s="594">
        <v>60</v>
      </c>
      <c r="H75" s="553">
        <v>30</v>
      </c>
      <c r="I75" s="641">
        <f t="shared" si="9"/>
        <v>95</v>
      </c>
      <c r="J75" s="68"/>
      <c r="K75" s="408"/>
      <c r="L75" s="114">
        <v>0.08</v>
      </c>
      <c r="M75" s="409">
        <f t="shared" si="10"/>
        <v>0</v>
      </c>
      <c r="N75" s="409">
        <f t="shared" si="11"/>
        <v>0</v>
      </c>
      <c r="O75" s="53"/>
      <c r="P75" s="81">
        <f t="shared" si="12"/>
        <v>0</v>
      </c>
      <c r="Q75" s="118">
        <f t="shared" si="13"/>
        <v>0</v>
      </c>
      <c r="R75" s="118">
        <f t="shared" si="14"/>
        <v>0</v>
      </c>
      <c r="S75" s="118">
        <f t="shared" si="15"/>
        <v>0</v>
      </c>
      <c r="T75" s="81">
        <f t="shared" si="16"/>
        <v>0</v>
      </c>
      <c r="U75" s="81">
        <f t="shared" si="17"/>
        <v>0</v>
      </c>
    </row>
    <row r="76" spans="1:21" ht="22.5">
      <c r="A76" s="407" t="s">
        <v>1340</v>
      </c>
      <c r="B76" s="108" t="s">
        <v>1341</v>
      </c>
      <c r="C76" s="109"/>
      <c r="D76" s="109"/>
      <c r="E76" s="254" t="s">
        <v>1342</v>
      </c>
      <c r="F76" s="68">
        <v>70</v>
      </c>
      <c r="G76" s="594">
        <v>8</v>
      </c>
      <c r="H76" s="553">
        <v>60</v>
      </c>
      <c r="I76" s="641">
        <f t="shared" si="9"/>
        <v>138</v>
      </c>
      <c r="J76" s="68"/>
      <c r="K76" s="408"/>
      <c r="L76" s="114">
        <v>0.08</v>
      </c>
      <c r="M76" s="409">
        <f t="shared" si="10"/>
        <v>0</v>
      </c>
      <c r="N76" s="409">
        <f t="shared" si="11"/>
        <v>0</v>
      </c>
      <c r="O76" s="53"/>
      <c r="P76" s="81">
        <f t="shared" si="12"/>
        <v>0</v>
      </c>
      <c r="Q76" s="118">
        <f t="shared" si="13"/>
        <v>0</v>
      </c>
      <c r="R76" s="118">
        <f t="shared" si="14"/>
        <v>0</v>
      </c>
      <c r="S76" s="118">
        <f t="shared" si="15"/>
        <v>0</v>
      </c>
      <c r="T76" s="81">
        <f t="shared" si="16"/>
        <v>0</v>
      </c>
      <c r="U76" s="81">
        <f t="shared" si="17"/>
        <v>0</v>
      </c>
    </row>
    <row r="77" spans="1:21" ht="22.5">
      <c r="A77" s="407" t="s">
        <v>1343</v>
      </c>
      <c r="B77" s="108" t="s">
        <v>1344</v>
      </c>
      <c r="C77" s="109"/>
      <c r="D77" s="109"/>
      <c r="E77" s="254" t="s">
        <v>1345</v>
      </c>
      <c r="F77" s="68">
        <v>75</v>
      </c>
      <c r="G77" s="594">
        <v>70</v>
      </c>
      <c r="H77" s="553">
        <v>40</v>
      </c>
      <c r="I77" s="641">
        <f t="shared" si="9"/>
        <v>185</v>
      </c>
      <c r="J77" s="68"/>
      <c r="K77" s="408"/>
      <c r="L77" s="114">
        <v>0.08</v>
      </c>
      <c r="M77" s="409">
        <f t="shared" si="10"/>
        <v>0</v>
      </c>
      <c r="N77" s="409">
        <f t="shared" si="11"/>
        <v>0</v>
      </c>
      <c r="O77" s="53"/>
      <c r="P77" s="81">
        <f t="shared" si="12"/>
        <v>0</v>
      </c>
      <c r="Q77" s="118">
        <f t="shared" si="13"/>
        <v>0</v>
      </c>
      <c r="R77" s="118">
        <f t="shared" si="14"/>
        <v>0</v>
      </c>
      <c r="S77" s="118">
        <f t="shared" si="15"/>
        <v>0</v>
      </c>
      <c r="T77" s="81">
        <f t="shared" si="16"/>
        <v>0</v>
      </c>
      <c r="U77" s="81">
        <f t="shared" si="17"/>
        <v>0</v>
      </c>
    </row>
    <row r="78" spans="1:21" ht="22.5">
      <c r="A78" s="407" t="s">
        <v>1346</v>
      </c>
      <c r="B78" s="108" t="s">
        <v>1347</v>
      </c>
      <c r="C78" s="109"/>
      <c r="D78" s="109"/>
      <c r="E78" s="254" t="s">
        <v>1348</v>
      </c>
      <c r="F78" s="68">
        <v>110</v>
      </c>
      <c r="G78" s="594">
        <v>50</v>
      </c>
      <c r="H78" s="553">
        <v>40</v>
      </c>
      <c r="I78" s="641">
        <f t="shared" si="9"/>
        <v>200</v>
      </c>
      <c r="J78" s="68"/>
      <c r="K78" s="408"/>
      <c r="L78" s="114">
        <v>0.08</v>
      </c>
      <c r="M78" s="409">
        <f t="shared" si="10"/>
        <v>0</v>
      </c>
      <c r="N78" s="409">
        <f t="shared" si="11"/>
        <v>0</v>
      </c>
      <c r="O78" s="53"/>
      <c r="P78" s="81">
        <f t="shared" si="12"/>
        <v>0</v>
      </c>
      <c r="Q78" s="118">
        <f t="shared" si="13"/>
        <v>0</v>
      </c>
      <c r="R78" s="118">
        <f t="shared" si="14"/>
        <v>0</v>
      </c>
      <c r="S78" s="118">
        <f t="shared" si="15"/>
        <v>0</v>
      </c>
      <c r="T78" s="81">
        <f t="shared" si="16"/>
        <v>0</v>
      </c>
      <c r="U78" s="81">
        <f t="shared" si="17"/>
        <v>0</v>
      </c>
    </row>
    <row r="79" spans="1:21" ht="22.5">
      <c r="A79" s="407" t="s">
        <v>1349</v>
      </c>
      <c r="B79" s="108" t="s">
        <v>1350</v>
      </c>
      <c r="C79" s="109"/>
      <c r="D79" s="109"/>
      <c r="E79" s="254" t="s">
        <v>1351</v>
      </c>
      <c r="F79" s="68">
        <v>30</v>
      </c>
      <c r="G79" s="594">
        <v>13</v>
      </c>
      <c r="H79" s="553">
        <v>30</v>
      </c>
      <c r="I79" s="641">
        <f t="shared" si="9"/>
        <v>73</v>
      </c>
      <c r="J79" s="68"/>
      <c r="K79" s="408"/>
      <c r="L79" s="114">
        <v>0.08</v>
      </c>
      <c r="M79" s="409">
        <f t="shared" si="10"/>
        <v>0</v>
      </c>
      <c r="N79" s="409">
        <f t="shared" si="11"/>
        <v>0</v>
      </c>
      <c r="O79" s="53"/>
      <c r="P79" s="81">
        <f t="shared" si="12"/>
        <v>0</v>
      </c>
      <c r="Q79" s="118">
        <f t="shared" si="13"/>
        <v>0</v>
      </c>
      <c r="R79" s="118">
        <f t="shared" si="14"/>
        <v>0</v>
      </c>
      <c r="S79" s="118">
        <f t="shared" si="15"/>
        <v>0</v>
      </c>
      <c r="T79" s="81">
        <f t="shared" si="16"/>
        <v>0</v>
      </c>
      <c r="U79" s="81">
        <f t="shared" si="17"/>
        <v>0</v>
      </c>
    </row>
    <row r="80" spans="1:21" ht="33.75">
      <c r="A80" s="407" t="s">
        <v>1352</v>
      </c>
      <c r="B80" s="108" t="s">
        <v>1353</v>
      </c>
      <c r="C80" s="109"/>
      <c r="D80" s="109"/>
      <c r="E80" s="254" t="s">
        <v>1354</v>
      </c>
      <c r="F80" s="68">
        <v>15</v>
      </c>
      <c r="G80" s="594">
        <v>13</v>
      </c>
      <c r="H80" s="553">
        <v>2</v>
      </c>
      <c r="I80" s="641">
        <f t="shared" si="9"/>
        <v>30</v>
      </c>
      <c r="J80" s="68"/>
      <c r="K80" s="408"/>
      <c r="L80" s="114">
        <v>0.08</v>
      </c>
      <c r="M80" s="409">
        <f t="shared" si="10"/>
        <v>0</v>
      </c>
      <c r="N80" s="409">
        <f t="shared" si="11"/>
        <v>0</v>
      </c>
      <c r="O80" s="53"/>
      <c r="P80" s="81">
        <f t="shared" si="12"/>
        <v>0</v>
      </c>
      <c r="Q80" s="118">
        <f t="shared" si="13"/>
        <v>0</v>
      </c>
      <c r="R80" s="118">
        <f t="shared" si="14"/>
        <v>0</v>
      </c>
      <c r="S80" s="118">
        <f t="shared" si="15"/>
        <v>0</v>
      </c>
      <c r="T80" s="81">
        <f t="shared" si="16"/>
        <v>0</v>
      </c>
      <c r="U80" s="81">
        <f t="shared" si="17"/>
        <v>0</v>
      </c>
    </row>
    <row r="81" spans="1:21" ht="33.75">
      <c r="A81" s="407" t="s">
        <v>1355</v>
      </c>
      <c r="B81" s="108" t="s">
        <v>1356</v>
      </c>
      <c r="C81" s="109"/>
      <c r="D81" s="109"/>
      <c r="E81" s="254" t="s">
        <v>1354</v>
      </c>
      <c r="F81" s="68">
        <f>6*90/60</f>
        <v>9</v>
      </c>
      <c r="G81" s="594">
        <v>10</v>
      </c>
      <c r="H81" s="553">
        <v>1</v>
      </c>
      <c r="I81" s="641">
        <f t="shared" si="9"/>
        <v>20</v>
      </c>
      <c r="J81" s="68"/>
      <c r="K81" s="408"/>
      <c r="L81" s="114">
        <v>0.08</v>
      </c>
      <c r="M81" s="409">
        <f t="shared" si="10"/>
        <v>0</v>
      </c>
      <c r="N81" s="409">
        <f t="shared" si="11"/>
        <v>0</v>
      </c>
      <c r="O81" s="53"/>
      <c r="P81" s="81">
        <f t="shared" si="12"/>
        <v>0</v>
      </c>
      <c r="Q81" s="118">
        <f t="shared" si="13"/>
        <v>0</v>
      </c>
      <c r="R81" s="118">
        <f t="shared" si="14"/>
        <v>0</v>
      </c>
      <c r="S81" s="118">
        <f t="shared" si="15"/>
        <v>0</v>
      </c>
      <c r="T81" s="81">
        <f t="shared" si="16"/>
        <v>0</v>
      </c>
      <c r="U81" s="81">
        <f t="shared" si="17"/>
        <v>0</v>
      </c>
    </row>
    <row r="82" spans="1:21" ht="22.5">
      <c r="A82" s="407" t="s">
        <v>1357</v>
      </c>
      <c r="B82" s="108" t="s">
        <v>1358</v>
      </c>
      <c r="C82" s="109"/>
      <c r="D82" s="109"/>
      <c r="E82" s="254" t="s">
        <v>1359</v>
      </c>
      <c r="F82" s="68">
        <v>20</v>
      </c>
      <c r="G82" s="594">
        <v>3</v>
      </c>
      <c r="H82" s="553">
        <v>10</v>
      </c>
      <c r="I82" s="641">
        <f t="shared" si="9"/>
        <v>33</v>
      </c>
      <c r="J82" s="68"/>
      <c r="K82" s="408"/>
      <c r="L82" s="114">
        <v>0.08</v>
      </c>
      <c r="M82" s="409">
        <f t="shared" si="10"/>
        <v>0</v>
      </c>
      <c r="N82" s="409">
        <f t="shared" si="11"/>
        <v>0</v>
      </c>
      <c r="O82" s="53"/>
      <c r="P82" s="81">
        <f t="shared" si="12"/>
        <v>0</v>
      </c>
      <c r="Q82" s="118">
        <f t="shared" si="13"/>
        <v>0</v>
      </c>
      <c r="R82" s="118">
        <f t="shared" si="14"/>
        <v>0</v>
      </c>
      <c r="S82" s="118">
        <f t="shared" si="15"/>
        <v>0</v>
      </c>
      <c r="T82" s="81">
        <f t="shared" si="16"/>
        <v>0</v>
      </c>
      <c r="U82" s="81">
        <f t="shared" si="17"/>
        <v>0</v>
      </c>
    </row>
    <row r="83" spans="1:21" ht="22.5">
      <c r="A83" s="407" t="s">
        <v>1360</v>
      </c>
      <c r="B83" s="108" t="s">
        <v>1361</v>
      </c>
      <c r="C83" s="109"/>
      <c r="D83" s="109"/>
      <c r="E83" s="254" t="s">
        <v>1362</v>
      </c>
      <c r="F83" s="68">
        <v>230</v>
      </c>
      <c r="G83" s="594">
        <v>280</v>
      </c>
      <c r="H83" s="553">
        <v>90</v>
      </c>
      <c r="I83" s="641">
        <f t="shared" si="9"/>
        <v>600</v>
      </c>
      <c r="J83" s="68"/>
      <c r="K83" s="408"/>
      <c r="L83" s="114">
        <v>0.08</v>
      </c>
      <c r="M83" s="409">
        <f t="shared" si="10"/>
        <v>0</v>
      </c>
      <c r="N83" s="409">
        <f t="shared" si="11"/>
        <v>0</v>
      </c>
      <c r="O83" s="53"/>
      <c r="P83" s="81">
        <f t="shared" si="12"/>
        <v>0</v>
      </c>
      <c r="Q83" s="118">
        <f t="shared" si="13"/>
        <v>0</v>
      </c>
      <c r="R83" s="118">
        <f t="shared" si="14"/>
        <v>0</v>
      </c>
      <c r="S83" s="118">
        <f t="shared" si="15"/>
        <v>0</v>
      </c>
      <c r="T83" s="81">
        <f t="shared" si="16"/>
        <v>0</v>
      </c>
      <c r="U83" s="81">
        <f t="shared" si="17"/>
        <v>0</v>
      </c>
    </row>
    <row r="84" spans="1:21" ht="22.5">
      <c r="A84" s="407" t="s">
        <v>1363</v>
      </c>
      <c r="B84" s="108" t="s">
        <v>1364</v>
      </c>
      <c r="C84" s="109"/>
      <c r="D84" s="109"/>
      <c r="E84" s="254" t="s">
        <v>1365</v>
      </c>
      <c r="F84" s="68">
        <v>30</v>
      </c>
      <c r="G84" s="594">
        <v>15</v>
      </c>
      <c r="H84" s="553">
        <v>60</v>
      </c>
      <c r="I84" s="641">
        <f t="shared" si="9"/>
        <v>105</v>
      </c>
      <c r="J84" s="68"/>
      <c r="K84" s="408"/>
      <c r="L84" s="114">
        <v>0.08</v>
      </c>
      <c r="M84" s="409">
        <f t="shared" si="10"/>
        <v>0</v>
      </c>
      <c r="N84" s="409">
        <f t="shared" si="11"/>
        <v>0</v>
      </c>
      <c r="O84" s="53"/>
      <c r="P84" s="81">
        <f t="shared" si="12"/>
        <v>0</v>
      </c>
      <c r="Q84" s="118">
        <f t="shared" si="13"/>
        <v>0</v>
      </c>
      <c r="R84" s="118">
        <f t="shared" si="14"/>
        <v>0</v>
      </c>
      <c r="S84" s="118">
        <f t="shared" si="15"/>
        <v>0</v>
      </c>
      <c r="T84" s="81">
        <f t="shared" si="16"/>
        <v>0</v>
      </c>
      <c r="U84" s="81">
        <f t="shared" si="17"/>
        <v>0</v>
      </c>
    </row>
    <row r="85" spans="1:21" ht="22.5">
      <c r="A85" s="407" t="s">
        <v>1366</v>
      </c>
      <c r="B85" s="108" t="s">
        <v>1367</v>
      </c>
      <c r="C85" s="109"/>
      <c r="D85" s="109"/>
      <c r="E85" s="254" t="s">
        <v>1368</v>
      </c>
      <c r="F85" s="68">
        <v>1</v>
      </c>
      <c r="G85" s="594">
        <v>3</v>
      </c>
      <c r="H85" s="553">
        <v>5</v>
      </c>
      <c r="I85" s="641">
        <f t="shared" si="9"/>
        <v>9</v>
      </c>
      <c r="J85" s="68"/>
      <c r="K85" s="408"/>
      <c r="L85" s="114">
        <v>0.08</v>
      </c>
      <c r="M85" s="409">
        <f t="shared" si="10"/>
        <v>0</v>
      </c>
      <c r="N85" s="409">
        <f t="shared" si="11"/>
        <v>0</v>
      </c>
      <c r="O85" s="53"/>
      <c r="P85" s="81">
        <f t="shared" si="12"/>
        <v>0</v>
      </c>
      <c r="Q85" s="118">
        <f t="shared" si="13"/>
        <v>0</v>
      </c>
      <c r="R85" s="118">
        <f t="shared" si="14"/>
        <v>0</v>
      </c>
      <c r="S85" s="118">
        <f t="shared" si="15"/>
        <v>0</v>
      </c>
      <c r="T85" s="81">
        <f t="shared" si="16"/>
        <v>0</v>
      </c>
      <c r="U85" s="81">
        <f t="shared" si="17"/>
        <v>0</v>
      </c>
    </row>
    <row r="86" spans="1:21" ht="45">
      <c r="A86" s="407" t="s">
        <v>1369</v>
      </c>
      <c r="B86" s="108" t="s">
        <v>1370</v>
      </c>
      <c r="C86" s="109"/>
      <c r="D86" s="109"/>
      <c r="E86" s="254" t="s">
        <v>1371</v>
      </c>
      <c r="F86" s="68">
        <v>5</v>
      </c>
      <c r="G86" s="594">
        <v>1</v>
      </c>
      <c r="H86" s="553">
        <v>2</v>
      </c>
      <c r="I86" s="641">
        <f t="shared" si="9"/>
        <v>8</v>
      </c>
      <c r="J86" s="68"/>
      <c r="K86" s="408"/>
      <c r="L86" s="114">
        <v>0.08</v>
      </c>
      <c r="M86" s="409">
        <f t="shared" si="10"/>
        <v>0</v>
      </c>
      <c r="N86" s="409">
        <f t="shared" si="11"/>
        <v>0</v>
      </c>
      <c r="O86" s="53"/>
      <c r="P86" s="81">
        <f t="shared" si="12"/>
        <v>0</v>
      </c>
      <c r="Q86" s="118">
        <f t="shared" si="13"/>
        <v>0</v>
      </c>
      <c r="R86" s="118">
        <f t="shared" si="14"/>
        <v>0</v>
      </c>
      <c r="S86" s="118">
        <f t="shared" si="15"/>
        <v>0</v>
      </c>
      <c r="T86" s="81">
        <f t="shared" si="16"/>
        <v>0</v>
      </c>
      <c r="U86" s="81">
        <f t="shared" si="17"/>
        <v>0</v>
      </c>
    </row>
    <row r="87" spans="1:21" ht="22.5">
      <c r="A87" s="407" t="s">
        <v>1372</v>
      </c>
      <c r="B87" s="108" t="s">
        <v>1373</v>
      </c>
      <c r="C87" s="109"/>
      <c r="D87" s="109"/>
      <c r="E87" s="254" t="s">
        <v>1374</v>
      </c>
      <c r="F87" s="68">
        <v>30</v>
      </c>
      <c r="G87" s="594">
        <v>45</v>
      </c>
      <c r="H87" s="553">
        <v>20</v>
      </c>
      <c r="I87" s="641">
        <f t="shared" si="9"/>
        <v>95</v>
      </c>
      <c r="J87" s="68"/>
      <c r="K87" s="408"/>
      <c r="L87" s="114">
        <v>0.08</v>
      </c>
      <c r="M87" s="409">
        <f t="shared" si="10"/>
        <v>0</v>
      </c>
      <c r="N87" s="409">
        <f t="shared" si="11"/>
        <v>0</v>
      </c>
      <c r="O87" s="53"/>
      <c r="P87" s="81">
        <f t="shared" si="12"/>
        <v>0</v>
      </c>
      <c r="Q87" s="118">
        <f t="shared" si="13"/>
        <v>0</v>
      </c>
      <c r="R87" s="118">
        <f t="shared" si="14"/>
        <v>0</v>
      </c>
      <c r="S87" s="118">
        <f t="shared" si="15"/>
        <v>0</v>
      </c>
      <c r="T87" s="81">
        <f t="shared" si="16"/>
        <v>0</v>
      </c>
      <c r="U87" s="81">
        <f t="shared" si="17"/>
        <v>0</v>
      </c>
    </row>
    <row r="88" spans="1:21" ht="22.5">
      <c r="A88" s="407" t="s">
        <v>1375</v>
      </c>
      <c r="B88" s="108" t="s">
        <v>1376</v>
      </c>
      <c r="C88" s="109"/>
      <c r="D88" s="109"/>
      <c r="E88" s="254" t="s">
        <v>1377</v>
      </c>
      <c r="F88" s="68">
        <v>1</v>
      </c>
      <c r="G88" s="594">
        <v>1</v>
      </c>
      <c r="H88" s="553">
        <v>2</v>
      </c>
      <c r="I88" s="641">
        <f t="shared" si="9"/>
        <v>4</v>
      </c>
      <c r="J88" s="68"/>
      <c r="K88" s="408"/>
      <c r="L88" s="114">
        <v>0.08</v>
      </c>
      <c r="M88" s="409">
        <f t="shared" si="10"/>
        <v>0</v>
      </c>
      <c r="N88" s="409">
        <f t="shared" si="11"/>
        <v>0</v>
      </c>
      <c r="O88" s="53"/>
      <c r="P88" s="81">
        <f t="shared" si="12"/>
        <v>0</v>
      </c>
      <c r="Q88" s="118">
        <f t="shared" si="13"/>
        <v>0</v>
      </c>
      <c r="R88" s="118">
        <f t="shared" si="14"/>
        <v>0</v>
      </c>
      <c r="S88" s="118">
        <f t="shared" si="15"/>
        <v>0</v>
      </c>
      <c r="T88" s="81">
        <f t="shared" si="16"/>
        <v>0</v>
      </c>
      <c r="U88" s="81">
        <f t="shared" si="17"/>
        <v>0</v>
      </c>
    </row>
    <row r="89" spans="1:21" ht="22.5">
      <c r="A89" s="407" t="s">
        <v>1378</v>
      </c>
      <c r="B89" s="108" t="s">
        <v>1379</v>
      </c>
      <c r="C89" s="109"/>
      <c r="D89" s="109"/>
      <c r="E89" s="254" t="s">
        <v>1191</v>
      </c>
      <c r="F89" s="68">
        <v>5</v>
      </c>
      <c r="G89" s="594">
        <v>0</v>
      </c>
      <c r="H89" s="553">
        <v>0</v>
      </c>
      <c r="I89" s="641">
        <f t="shared" si="9"/>
        <v>5</v>
      </c>
      <c r="J89" s="68"/>
      <c r="K89" s="408"/>
      <c r="L89" s="114">
        <v>0.08</v>
      </c>
      <c r="M89" s="409">
        <f t="shared" si="10"/>
        <v>0</v>
      </c>
      <c r="N89" s="409">
        <f t="shared" si="11"/>
        <v>0</v>
      </c>
      <c r="O89" s="53"/>
      <c r="P89" s="81">
        <f t="shared" si="12"/>
        <v>0</v>
      </c>
      <c r="Q89" s="118">
        <f t="shared" si="13"/>
        <v>0</v>
      </c>
      <c r="R89" s="118">
        <f t="shared" si="14"/>
        <v>0</v>
      </c>
      <c r="S89" s="118">
        <f t="shared" si="15"/>
        <v>0</v>
      </c>
      <c r="T89" s="81">
        <f t="shared" si="16"/>
        <v>0</v>
      </c>
      <c r="U89" s="81">
        <f t="shared" si="17"/>
        <v>0</v>
      </c>
    </row>
    <row r="90" spans="1:21" ht="33.75">
      <c r="A90" s="407" t="s">
        <v>1380</v>
      </c>
      <c r="B90" s="108" t="s">
        <v>1381</v>
      </c>
      <c r="C90" s="109"/>
      <c r="D90" s="109"/>
      <c r="E90" s="254" t="s">
        <v>1382</v>
      </c>
      <c r="F90" s="68">
        <v>170</v>
      </c>
      <c r="G90" s="594">
        <v>0</v>
      </c>
      <c r="H90" s="553">
        <v>200</v>
      </c>
      <c r="I90" s="641">
        <f t="shared" si="9"/>
        <v>370</v>
      </c>
      <c r="J90" s="68"/>
      <c r="K90" s="408"/>
      <c r="L90" s="114">
        <v>0.08</v>
      </c>
      <c r="M90" s="409">
        <f t="shared" si="10"/>
        <v>0</v>
      </c>
      <c r="N90" s="409">
        <f t="shared" si="11"/>
        <v>0</v>
      </c>
      <c r="O90" s="53"/>
      <c r="P90" s="81">
        <f t="shared" si="12"/>
        <v>0</v>
      </c>
      <c r="Q90" s="118">
        <f t="shared" si="13"/>
        <v>0</v>
      </c>
      <c r="R90" s="118">
        <f t="shared" si="14"/>
        <v>0</v>
      </c>
      <c r="S90" s="118">
        <f t="shared" si="15"/>
        <v>0</v>
      </c>
      <c r="T90" s="81">
        <f t="shared" si="16"/>
        <v>0</v>
      </c>
      <c r="U90" s="81">
        <f t="shared" si="17"/>
        <v>0</v>
      </c>
    </row>
    <row r="91" spans="1:21" ht="45">
      <c r="A91" s="407" t="s">
        <v>1383</v>
      </c>
      <c r="B91" s="108" t="s">
        <v>1384</v>
      </c>
      <c r="C91" s="73"/>
      <c r="D91" s="73"/>
      <c r="E91" s="417" t="s">
        <v>1385</v>
      </c>
      <c r="F91" s="68">
        <v>150</v>
      </c>
      <c r="G91" s="552">
        <v>1300</v>
      </c>
      <c r="H91" s="553">
        <v>30</v>
      </c>
      <c r="I91" s="641">
        <f t="shared" si="9"/>
        <v>1480</v>
      </c>
      <c r="J91" s="68"/>
      <c r="K91" s="418"/>
      <c r="L91" s="419">
        <v>0.08</v>
      </c>
      <c r="M91" s="409">
        <f t="shared" si="10"/>
        <v>0</v>
      </c>
      <c r="N91" s="409">
        <f t="shared" si="11"/>
        <v>0</v>
      </c>
      <c r="O91" s="206"/>
      <c r="P91" s="81">
        <f t="shared" si="12"/>
        <v>0</v>
      </c>
      <c r="Q91" s="118">
        <f t="shared" si="13"/>
        <v>0</v>
      </c>
      <c r="R91" s="118">
        <f t="shared" si="14"/>
        <v>0</v>
      </c>
      <c r="S91" s="118">
        <f t="shared" si="15"/>
        <v>0</v>
      </c>
      <c r="T91" s="81">
        <f t="shared" si="16"/>
        <v>0</v>
      </c>
      <c r="U91" s="81">
        <f t="shared" si="17"/>
        <v>0</v>
      </c>
    </row>
    <row r="92" spans="1:21" ht="22.5">
      <c r="A92" s="407" t="s">
        <v>1386</v>
      </c>
      <c r="B92" s="108" t="s">
        <v>1387</v>
      </c>
      <c r="C92" s="109"/>
      <c r="D92" s="109"/>
      <c r="E92" s="254" t="s">
        <v>1388</v>
      </c>
      <c r="F92" s="159">
        <v>5</v>
      </c>
      <c r="G92" s="595">
        <v>3</v>
      </c>
      <c r="H92" s="596">
        <v>3</v>
      </c>
      <c r="I92" s="641">
        <f t="shared" si="9"/>
        <v>11</v>
      </c>
      <c r="J92" s="68"/>
      <c r="K92" s="408"/>
      <c r="L92" s="114">
        <v>0.08</v>
      </c>
      <c r="M92" s="409">
        <f t="shared" si="10"/>
        <v>0</v>
      </c>
      <c r="N92" s="409">
        <f t="shared" si="11"/>
        <v>0</v>
      </c>
      <c r="O92" s="53"/>
      <c r="P92" s="81">
        <f t="shared" si="12"/>
        <v>0</v>
      </c>
      <c r="Q92" s="118">
        <f t="shared" si="13"/>
        <v>0</v>
      </c>
      <c r="R92" s="118">
        <f t="shared" si="14"/>
        <v>0</v>
      </c>
      <c r="S92" s="118">
        <f t="shared" si="15"/>
        <v>0</v>
      </c>
      <c r="T92" s="81">
        <f t="shared" si="16"/>
        <v>0</v>
      </c>
      <c r="U92" s="81">
        <f t="shared" si="17"/>
        <v>0</v>
      </c>
    </row>
    <row r="93" spans="1:21" ht="22.5">
      <c r="A93" s="407" t="s">
        <v>1389</v>
      </c>
      <c r="B93" s="108" t="s">
        <v>1390</v>
      </c>
      <c r="C93" s="109"/>
      <c r="D93" s="109"/>
      <c r="E93" s="254" t="s">
        <v>1391</v>
      </c>
      <c r="F93" s="68">
        <v>20</v>
      </c>
      <c r="G93" s="594">
        <v>120</v>
      </c>
      <c r="H93" s="553">
        <v>2</v>
      </c>
      <c r="I93" s="641">
        <f t="shared" si="9"/>
        <v>142</v>
      </c>
      <c r="J93" s="68"/>
      <c r="K93" s="408"/>
      <c r="L93" s="114">
        <v>0.08</v>
      </c>
      <c r="M93" s="409">
        <f t="shared" si="10"/>
        <v>0</v>
      </c>
      <c r="N93" s="409">
        <f t="shared" si="11"/>
        <v>0</v>
      </c>
      <c r="O93" s="53"/>
      <c r="P93" s="81">
        <f t="shared" si="12"/>
        <v>0</v>
      </c>
      <c r="Q93" s="118">
        <f t="shared" si="13"/>
        <v>0</v>
      </c>
      <c r="R93" s="118">
        <f t="shared" si="14"/>
        <v>0</v>
      </c>
      <c r="S93" s="118">
        <f t="shared" si="15"/>
        <v>0</v>
      </c>
      <c r="T93" s="81">
        <f t="shared" si="16"/>
        <v>0</v>
      </c>
      <c r="U93" s="81">
        <f t="shared" si="17"/>
        <v>0</v>
      </c>
    </row>
    <row r="94" spans="1:21" ht="22.5">
      <c r="A94" s="407" t="s">
        <v>1392</v>
      </c>
      <c r="B94" s="108" t="s">
        <v>1393</v>
      </c>
      <c r="C94" s="109"/>
      <c r="D94" s="109"/>
      <c r="E94" s="254" t="s">
        <v>1391</v>
      </c>
      <c r="F94" s="68">
        <v>15</v>
      </c>
      <c r="G94" s="594">
        <v>250</v>
      </c>
      <c r="H94" s="553">
        <v>2</v>
      </c>
      <c r="I94" s="641">
        <f t="shared" si="9"/>
        <v>267</v>
      </c>
      <c r="J94" s="68"/>
      <c r="K94" s="408"/>
      <c r="L94" s="114">
        <v>0.08</v>
      </c>
      <c r="M94" s="409">
        <f t="shared" si="10"/>
        <v>0</v>
      </c>
      <c r="N94" s="409">
        <f t="shared" si="11"/>
        <v>0</v>
      </c>
      <c r="O94" s="53"/>
      <c r="P94" s="81">
        <f t="shared" si="12"/>
        <v>0</v>
      </c>
      <c r="Q94" s="118">
        <f t="shared" si="13"/>
        <v>0</v>
      </c>
      <c r="R94" s="118">
        <f t="shared" si="14"/>
        <v>0</v>
      </c>
      <c r="S94" s="118">
        <f t="shared" si="15"/>
        <v>0</v>
      </c>
      <c r="T94" s="81">
        <f t="shared" si="16"/>
        <v>0</v>
      </c>
      <c r="U94" s="81">
        <f t="shared" si="17"/>
        <v>0</v>
      </c>
    </row>
    <row r="95" spans="1:21" ht="33.75">
      <c r="A95" s="407" t="s">
        <v>1394</v>
      </c>
      <c r="B95" s="108" t="s">
        <v>1395</v>
      </c>
      <c r="C95" s="109"/>
      <c r="D95" s="109"/>
      <c r="E95" s="254" t="s">
        <v>1396</v>
      </c>
      <c r="F95" s="68">
        <v>5</v>
      </c>
      <c r="G95" s="594">
        <v>2</v>
      </c>
      <c r="H95" s="553">
        <v>4</v>
      </c>
      <c r="I95" s="641">
        <f t="shared" si="9"/>
        <v>11</v>
      </c>
      <c r="J95" s="68"/>
      <c r="K95" s="408"/>
      <c r="L95" s="114">
        <v>0.08</v>
      </c>
      <c r="M95" s="409">
        <f t="shared" si="10"/>
        <v>0</v>
      </c>
      <c r="N95" s="409">
        <f t="shared" si="11"/>
        <v>0</v>
      </c>
      <c r="O95" s="53"/>
      <c r="P95" s="81">
        <f t="shared" si="12"/>
        <v>0</v>
      </c>
      <c r="Q95" s="118">
        <f t="shared" si="13"/>
        <v>0</v>
      </c>
      <c r="R95" s="118">
        <f t="shared" si="14"/>
        <v>0</v>
      </c>
      <c r="S95" s="118">
        <f t="shared" si="15"/>
        <v>0</v>
      </c>
      <c r="T95" s="81">
        <f t="shared" si="16"/>
        <v>0</v>
      </c>
      <c r="U95" s="81">
        <f t="shared" si="17"/>
        <v>0</v>
      </c>
    </row>
    <row r="96" spans="1:21" ht="22.5">
      <c r="A96" s="407" t="s">
        <v>1397</v>
      </c>
      <c r="B96" s="108" t="s">
        <v>1398</v>
      </c>
      <c r="C96" s="109"/>
      <c r="D96" s="109"/>
      <c r="E96" s="254" t="s">
        <v>1399</v>
      </c>
      <c r="F96" s="68">
        <v>70</v>
      </c>
      <c r="G96" s="594">
        <v>10</v>
      </c>
      <c r="H96" s="553">
        <v>5</v>
      </c>
      <c r="I96" s="641">
        <f t="shared" si="9"/>
        <v>85</v>
      </c>
      <c r="J96" s="68"/>
      <c r="K96" s="413"/>
      <c r="L96" s="114">
        <v>0.08</v>
      </c>
      <c r="M96" s="409">
        <f t="shared" si="10"/>
        <v>0</v>
      </c>
      <c r="N96" s="409">
        <f t="shared" si="11"/>
        <v>0</v>
      </c>
      <c r="O96" s="53"/>
      <c r="P96" s="81">
        <f t="shared" si="12"/>
        <v>0</v>
      </c>
      <c r="Q96" s="118">
        <f t="shared" si="13"/>
        <v>0</v>
      </c>
      <c r="R96" s="118">
        <f t="shared" si="14"/>
        <v>0</v>
      </c>
      <c r="S96" s="118">
        <f t="shared" si="15"/>
        <v>0</v>
      </c>
      <c r="T96" s="81">
        <f t="shared" si="16"/>
        <v>0</v>
      </c>
      <c r="U96" s="81">
        <f t="shared" si="17"/>
        <v>0</v>
      </c>
    </row>
    <row r="97" spans="1:21" ht="22.5">
      <c r="A97" s="407" t="s">
        <v>1400</v>
      </c>
      <c r="B97" s="108" t="s">
        <v>1401</v>
      </c>
      <c r="C97" s="109"/>
      <c r="D97" s="109"/>
      <c r="E97" s="254" t="s">
        <v>1402</v>
      </c>
      <c r="F97" s="68">
        <v>5</v>
      </c>
      <c r="G97" s="594">
        <v>3</v>
      </c>
      <c r="H97" s="553">
        <v>5</v>
      </c>
      <c r="I97" s="641">
        <f t="shared" si="9"/>
        <v>13</v>
      </c>
      <c r="J97" s="68"/>
      <c r="K97" s="408"/>
      <c r="L97" s="114">
        <v>0.08</v>
      </c>
      <c r="M97" s="409">
        <f t="shared" si="10"/>
        <v>0</v>
      </c>
      <c r="N97" s="409">
        <f t="shared" si="11"/>
        <v>0</v>
      </c>
      <c r="O97" s="53"/>
      <c r="P97" s="81">
        <f t="shared" si="12"/>
        <v>0</v>
      </c>
      <c r="Q97" s="118">
        <f t="shared" si="13"/>
        <v>0</v>
      </c>
      <c r="R97" s="118">
        <f t="shared" si="14"/>
        <v>0</v>
      </c>
      <c r="S97" s="118">
        <f t="shared" si="15"/>
        <v>0</v>
      </c>
      <c r="T97" s="81">
        <f t="shared" si="16"/>
        <v>0</v>
      </c>
      <c r="U97" s="81">
        <f t="shared" si="17"/>
        <v>0</v>
      </c>
    </row>
    <row r="98" spans="1:21" ht="33.75">
      <c r="A98" s="407" t="s">
        <v>1403</v>
      </c>
      <c r="B98" s="108" t="s">
        <v>1404</v>
      </c>
      <c r="C98" s="109"/>
      <c r="D98" s="109"/>
      <c r="E98" s="254" t="s">
        <v>1405</v>
      </c>
      <c r="F98" s="68">
        <v>15</v>
      </c>
      <c r="G98" s="594">
        <v>0</v>
      </c>
      <c r="H98" s="553">
        <v>5</v>
      </c>
      <c r="I98" s="641">
        <f t="shared" si="9"/>
        <v>20</v>
      </c>
      <c r="J98" s="68"/>
      <c r="K98" s="408"/>
      <c r="L98" s="114">
        <v>0.08</v>
      </c>
      <c r="M98" s="409">
        <f t="shared" si="10"/>
        <v>0</v>
      </c>
      <c r="N98" s="409">
        <f t="shared" si="11"/>
        <v>0</v>
      </c>
      <c r="O98" s="53"/>
      <c r="P98" s="81">
        <f t="shared" si="12"/>
        <v>0</v>
      </c>
      <c r="Q98" s="118">
        <f t="shared" si="13"/>
        <v>0</v>
      </c>
      <c r="R98" s="118">
        <f t="shared" si="14"/>
        <v>0</v>
      </c>
      <c r="S98" s="118">
        <f t="shared" si="15"/>
        <v>0</v>
      </c>
      <c r="T98" s="81">
        <f t="shared" si="16"/>
        <v>0</v>
      </c>
      <c r="U98" s="81">
        <f t="shared" si="17"/>
        <v>0</v>
      </c>
    </row>
    <row r="99" spans="1:21" ht="22.5">
      <c r="A99" s="407" t="s">
        <v>1406</v>
      </c>
      <c r="B99" s="108" t="s">
        <v>1407</v>
      </c>
      <c r="C99" s="109"/>
      <c r="D99" s="109"/>
      <c r="E99" s="254" t="s">
        <v>1408</v>
      </c>
      <c r="F99" s="68">
        <v>10</v>
      </c>
      <c r="G99" s="594">
        <v>2</v>
      </c>
      <c r="H99" s="553">
        <v>5</v>
      </c>
      <c r="I99" s="641">
        <f t="shared" si="9"/>
        <v>17</v>
      </c>
      <c r="J99" s="68"/>
      <c r="K99" s="408"/>
      <c r="L99" s="114">
        <v>0.08</v>
      </c>
      <c r="M99" s="409">
        <f t="shared" si="10"/>
        <v>0</v>
      </c>
      <c r="N99" s="409">
        <f t="shared" si="11"/>
        <v>0</v>
      </c>
      <c r="O99" s="53"/>
      <c r="P99" s="81">
        <f t="shared" si="12"/>
        <v>0</v>
      </c>
      <c r="Q99" s="118">
        <f t="shared" si="13"/>
        <v>0</v>
      </c>
      <c r="R99" s="118">
        <f t="shared" si="14"/>
        <v>0</v>
      </c>
      <c r="S99" s="118">
        <f t="shared" si="15"/>
        <v>0</v>
      </c>
      <c r="T99" s="81">
        <f t="shared" si="16"/>
        <v>0</v>
      </c>
      <c r="U99" s="81">
        <f t="shared" si="17"/>
        <v>0</v>
      </c>
    </row>
    <row r="100" spans="1:21" ht="22.5">
      <c r="A100" s="407" t="s">
        <v>1409</v>
      </c>
      <c r="B100" s="108" t="s">
        <v>1410</v>
      </c>
      <c r="C100" s="109"/>
      <c r="D100" s="109"/>
      <c r="E100" s="254" t="s">
        <v>1411</v>
      </c>
      <c r="F100" s="68">
        <v>0</v>
      </c>
      <c r="G100" s="594">
        <v>0</v>
      </c>
      <c r="H100" s="553">
        <v>10</v>
      </c>
      <c r="I100" s="641">
        <f t="shared" si="9"/>
        <v>10</v>
      </c>
      <c r="J100" s="68"/>
      <c r="K100" s="408"/>
      <c r="L100" s="114">
        <v>0.08</v>
      </c>
      <c r="M100" s="409">
        <f t="shared" si="10"/>
        <v>0</v>
      </c>
      <c r="N100" s="409">
        <f t="shared" si="11"/>
        <v>0</v>
      </c>
      <c r="O100" s="53"/>
      <c r="P100" s="81">
        <f t="shared" si="12"/>
        <v>0</v>
      </c>
      <c r="Q100" s="118">
        <f t="shared" si="13"/>
        <v>0</v>
      </c>
      <c r="R100" s="118">
        <f t="shared" si="14"/>
        <v>0</v>
      </c>
      <c r="S100" s="118">
        <f t="shared" si="15"/>
        <v>0</v>
      </c>
      <c r="T100" s="81">
        <f t="shared" si="16"/>
        <v>0</v>
      </c>
      <c r="U100" s="81">
        <f t="shared" si="17"/>
        <v>0</v>
      </c>
    </row>
    <row r="101" spans="1:21" ht="22.5">
      <c r="A101" s="407" t="s">
        <v>1412</v>
      </c>
      <c r="B101" s="108" t="s">
        <v>1413</v>
      </c>
      <c r="C101" s="109"/>
      <c r="D101" s="109"/>
      <c r="E101" s="254" t="s">
        <v>1414</v>
      </c>
      <c r="F101" s="68">
        <v>3</v>
      </c>
      <c r="G101" s="594">
        <v>5</v>
      </c>
      <c r="H101" s="553">
        <v>2</v>
      </c>
      <c r="I101" s="641">
        <f t="shared" si="9"/>
        <v>10</v>
      </c>
      <c r="J101" s="68"/>
      <c r="K101" s="408"/>
      <c r="L101" s="114">
        <v>0.08</v>
      </c>
      <c r="M101" s="409">
        <f t="shared" si="10"/>
        <v>0</v>
      </c>
      <c r="N101" s="409">
        <f t="shared" si="11"/>
        <v>0</v>
      </c>
      <c r="O101" s="53"/>
      <c r="P101" s="81">
        <f t="shared" si="12"/>
        <v>0</v>
      </c>
      <c r="Q101" s="118">
        <f t="shared" si="13"/>
        <v>0</v>
      </c>
      <c r="R101" s="118">
        <f t="shared" si="14"/>
        <v>0</v>
      </c>
      <c r="S101" s="118">
        <f t="shared" si="15"/>
        <v>0</v>
      </c>
      <c r="T101" s="81">
        <f t="shared" si="16"/>
        <v>0</v>
      </c>
      <c r="U101" s="81">
        <f t="shared" si="17"/>
        <v>0</v>
      </c>
    </row>
    <row r="102" spans="1:21" ht="33.75">
      <c r="A102" s="407" t="s">
        <v>1415</v>
      </c>
      <c r="B102" s="108" t="s">
        <v>1416</v>
      </c>
      <c r="C102" s="109"/>
      <c r="D102" s="109"/>
      <c r="E102" s="254" t="s">
        <v>1417</v>
      </c>
      <c r="F102" s="68">
        <v>10</v>
      </c>
      <c r="G102" s="594">
        <v>45</v>
      </c>
      <c r="H102" s="553">
        <v>4</v>
      </c>
      <c r="I102" s="641">
        <f t="shared" si="9"/>
        <v>59</v>
      </c>
      <c r="J102" s="114"/>
      <c r="K102" s="408"/>
      <c r="L102" s="114">
        <v>0.08</v>
      </c>
      <c r="M102" s="409">
        <f t="shared" si="10"/>
        <v>0</v>
      </c>
      <c r="N102" s="409">
        <f t="shared" si="11"/>
        <v>0</v>
      </c>
      <c r="O102" s="53"/>
      <c r="P102" s="81">
        <f t="shared" si="12"/>
        <v>0</v>
      </c>
      <c r="Q102" s="118">
        <f t="shared" si="13"/>
        <v>0</v>
      </c>
      <c r="R102" s="118">
        <f t="shared" si="14"/>
        <v>0</v>
      </c>
      <c r="S102" s="118">
        <f t="shared" si="15"/>
        <v>0</v>
      </c>
      <c r="T102" s="81">
        <f t="shared" si="16"/>
        <v>0</v>
      </c>
      <c r="U102" s="81">
        <f t="shared" si="17"/>
        <v>0</v>
      </c>
    </row>
    <row r="103" spans="1:21" ht="22.5">
      <c r="A103" s="407" t="s">
        <v>1418</v>
      </c>
      <c r="B103" s="108" t="s">
        <v>1419</v>
      </c>
      <c r="C103" s="109"/>
      <c r="D103" s="109"/>
      <c r="E103" s="254" t="s">
        <v>1420</v>
      </c>
      <c r="F103" s="68">
        <v>1</v>
      </c>
      <c r="G103" s="594">
        <v>1</v>
      </c>
      <c r="H103" s="553">
        <v>2</v>
      </c>
      <c r="I103" s="641">
        <f t="shared" si="9"/>
        <v>4</v>
      </c>
      <c r="J103" s="68"/>
      <c r="K103" s="408"/>
      <c r="L103" s="114">
        <v>0.08</v>
      </c>
      <c r="M103" s="409">
        <f t="shared" si="10"/>
        <v>0</v>
      </c>
      <c r="N103" s="409">
        <f t="shared" si="11"/>
        <v>0</v>
      </c>
      <c r="O103" s="53"/>
      <c r="P103" s="81">
        <f t="shared" si="12"/>
        <v>0</v>
      </c>
      <c r="Q103" s="118">
        <f t="shared" si="13"/>
        <v>0</v>
      </c>
      <c r="R103" s="118">
        <f t="shared" si="14"/>
        <v>0</v>
      </c>
      <c r="S103" s="118">
        <f t="shared" si="15"/>
        <v>0</v>
      </c>
      <c r="T103" s="81">
        <f t="shared" si="16"/>
        <v>0</v>
      </c>
      <c r="U103" s="81">
        <f t="shared" si="17"/>
        <v>0</v>
      </c>
    </row>
    <row r="104" spans="1:21" ht="33.75">
      <c r="A104" s="407" t="s">
        <v>1421</v>
      </c>
      <c r="B104" s="108" t="s">
        <v>1422</v>
      </c>
      <c r="C104" s="109"/>
      <c r="D104" s="109"/>
      <c r="E104" s="420" t="s">
        <v>1423</v>
      </c>
      <c r="F104" s="68">
        <v>15</v>
      </c>
      <c r="G104" s="594">
        <v>10</v>
      </c>
      <c r="H104" s="553">
        <v>10</v>
      </c>
      <c r="I104" s="641">
        <f t="shared" si="9"/>
        <v>35</v>
      </c>
      <c r="J104" s="68"/>
      <c r="K104" s="408"/>
      <c r="L104" s="114">
        <v>0.08</v>
      </c>
      <c r="M104" s="409">
        <f t="shared" si="10"/>
        <v>0</v>
      </c>
      <c r="N104" s="409">
        <f t="shared" si="11"/>
        <v>0</v>
      </c>
      <c r="O104" s="53"/>
      <c r="P104" s="81">
        <f t="shared" si="12"/>
        <v>0</v>
      </c>
      <c r="Q104" s="118">
        <f t="shared" si="13"/>
        <v>0</v>
      </c>
      <c r="R104" s="118">
        <f t="shared" si="14"/>
        <v>0</v>
      </c>
      <c r="S104" s="118">
        <f t="shared" si="15"/>
        <v>0</v>
      </c>
      <c r="T104" s="81">
        <f t="shared" si="16"/>
        <v>0</v>
      </c>
      <c r="U104" s="81">
        <f t="shared" si="17"/>
        <v>0</v>
      </c>
    </row>
    <row r="105" spans="1:21" ht="22.5">
      <c r="A105" s="407" t="s">
        <v>1424</v>
      </c>
      <c r="B105" s="108" t="s">
        <v>1425</v>
      </c>
      <c r="C105" s="109"/>
      <c r="D105" s="109"/>
      <c r="E105" s="254" t="s">
        <v>1426</v>
      </c>
      <c r="F105" s="68">
        <v>40</v>
      </c>
      <c r="G105" s="594">
        <v>50</v>
      </c>
      <c r="H105" s="553">
        <v>40</v>
      </c>
      <c r="I105" s="641">
        <f t="shared" si="9"/>
        <v>130</v>
      </c>
      <c r="J105" s="68"/>
      <c r="K105" s="408"/>
      <c r="L105" s="114">
        <v>0.08</v>
      </c>
      <c r="M105" s="409">
        <f t="shared" si="10"/>
        <v>0</v>
      </c>
      <c r="N105" s="409">
        <f t="shared" si="11"/>
        <v>0</v>
      </c>
      <c r="O105" s="53"/>
      <c r="P105" s="81">
        <f t="shared" si="12"/>
        <v>0</v>
      </c>
      <c r="Q105" s="118">
        <f t="shared" si="13"/>
        <v>0</v>
      </c>
      <c r="R105" s="118">
        <f t="shared" si="14"/>
        <v>0</v>
      </c>
      <c r="S105" s="118">
        <f t="shared" si="15"/>
        <v>0</v>
      </c>
      <c r="T105" s="81">
        <f t="shared" si="16"/>
        <v>0</v>
      </c>
      <c r="U105" s="81">
        <f t="shared" si="17"/>
        <v>0</v>
      </c>
    </row>
    <row r="106" spans="1:21" ht="22.5">
      <c r="A106" s="407" t="s">
        <v>1427</v>
      </c>
      <c r="B106" s="108" t="s">
        <v>1428</v>
      </c>
      <c r="C106" s="109"/>
      <c r="D106" s="109"/>
      <c r="E106" s="254" t="s">
        <v>1429</v>
      </c>
      <c r="F106" s="68">
        <v>15</v>
      </c>
      <c r="G106" s="594">
        <v>35</v>
      </c>
      <c r="H106" s="553">
        <v>5</v>
      </c>
      <c r="I106" s="641">
        <f t="shared" si="9"/>
        <v>55</v>
      </c>
      <c r="J106" s="68"/>
      <c r="K106" s="408"/>
      <c r="L106" s="114">
        <v>0.08</v>
      </c>
      <c r="M106" s="409">
        <f t="shared" si="10"/>
        <v>0</v>
      </c>
      <c r="N106" s="409">
        <f t="shared" si="11"/>
        <v>0</v>
      </c>
      <c r="O106" s="53"/>
      <c r="P106" s="81">
        <f t="shared" si="12"/>
        <v>0</v>
      </c>
      <c r="Q106" s="118">
        <f t="shared" si="13"/>
        <v>0</v>
      </c>
      <c r="R106" s="118">
        <f t="shared" si="14"/>
        <v>0</v>
      </c>
      <c r="S106" s="118">
        <f t="shared" si="15"/>
        <v>0</v>
      </c>
      <c r="T106" s="81">
        <f t="shared" si="16"/>
        <v>0</v>
      </c>
      <c r="U106" s="81">
        <f t="shared" si="17"/>
        <v>0</v>
      </c>
    </row>
    <row r="107" spans="1:21" ht="22.5">
      <c r="A107" s="407" t="s">
        <v>1430</v>
      </c>
      <c r="B107" s="108" t="s">
        <v>1431</v>
      </c>
      <c r="C107" s="109"/>
      <c r="D107" s="109"/>
      <c r="E107" s="254" t="s">
        <v>1432</v>
      </c>
      <c r="F107" s="68">
        <v>5</v>
      </c>
      <c r="G107" s="594">
        <v>35</v>
      </c>
      <c r="H107" s="553">
        <v>15</v>
      </c>
      <c r="I107" s="641">
        <f t="shared" si="9"/>
        <v>55</v>
      </c>
      <c r="J107" s="68"/>
      <c r="K107" s="408"/>
      <c r="L107" s="114">
        <v>0.08</v>
      </c>
      <c r="M107" s="409">
        <f t="shared" si="10"/>
        <v>0</v>
      </c>
      <c r="N107" s="409">
        <f t="shared" si="11"/>
        <v>0</v>
      </c>
      <c r="O107" s="53"/>
      <c r="P107" s="81">
        <f t="shared" si="12"/>
        <v>0</v>
      </c>
      <c r="Q107" s="118">
        <f t="shared" si="13"/>
        <v>0</v>
      </c>
      <c r="R107" s="118">
        <f t="shared" si="14"/>
        <v>0</v>
      </c>
      <c r="S107" s="118">
        <f t="shared" si="15"/>
        <v>0</v>
      </c>
      <c r="T107" s="81">
        <f t="shared" si="16"/>
        <v>0</v>
      </c>
      <c r="U107" s="81">
        <f t="shared" si="17"/>
        <v>0</v>
      </c>
    </row>
    <row r="108" spans="1:21" ht="22.5">
      <c r="A108" s="407" t="s">
        <v>1433</v>
      </c>
      <c r="B108" s="108" t="s">
        <v>1434</v>
      </c>
      <c r="C108" s="109"/>
      <c r="D108" s="109"/>
      <c r="E108" s="254" t="s">
        <v>1435</v>
      </c>
      <c r="F108" s="68">
        <v>5</v>
      </c>
      <c r="G108" s="594">
        <v>1</v>
      </c>
      <c r="H108" s="553">
        <v>2</v>
      </c>
      <c r="I108" s="641">
        <f t="shared" si="9"/>
        <v>8</v>
      </c>
      <c r="J108" s="68"/>
      <c r="K108" s="408"/>
      <c r="L108" s="114">
        <v>0.08</v>
      </c>
      <c r="M108" s="409">
        <f t="shared" si="10"/>
        <v>0</v>
      </c>
      <c r="N108" s="409">
        <f t="shared" si="11"/>
        <v>0</v>
      </c>
      <c r="O108" s="53"/>
      <c r="P108" s="81">
        <f t="shared" si="12"/>
        <v>0</v>
      </c>
      <c r="Q108" s="118">
        <f t="shared" si="13"/>
        <v>0</v>
      </c>
      <c r="R108" s="118">
        <f t="shared" si="14"/>
        <v>0</v>
      </c>
      <c r="S108" s="118">
        <f t="shared" si="15"/>
        <v>0</v>
      </c>
      <c r="T108" s="81">
        <f t="shared" si="16"/>
        <v>0</v>
      </c>
      <c r="U108" s="81">
        <f t="shared" si="17"/>
        <v>0</v>
      </c>
    </row>
    <row r="109" spans="1:21" ht="22.5">
      <c r="A109" s="407" t="s">
        <v>1436</v>
      </c>
      <c r="B109" s="108" t="s">
        <v>1437</v>
      </c>
      <c r="C109" s="109"/>
      <c r="D109" s="109"/>
      <c r="E109" s="254" t="s">
        <v>1438</v>
      </c>
      <c r="F109" s="68">
        <v>5</v>
      </c>
      <c r="G109" s="594">
        <v>5</v>
      </c>
      <c r="H109" s="553">
        <v>15</v>
      </c>
      <c r="I109" s="641">
        <f t="shared" si="9"/>
        <v>25</v>
      </c>
      <c r="J109" s="68"/>
      <c r="K109" s="408"/>
      <c r="L109" s="114">
        <v>0.08</v>
      </c>
      <c r="M109" s="409">
        <f t="shared" si="10"/>
        <v>0</v>
      </c>
      <c r="N109" s="409">
        <f t="shared" si="11"/>
        <v>0</v>
      </c>
      <c r="O109" s="53"/>
      <c r="P109" s="81">
        <f t="shared" si="12"/>
        <v>0</v>
      </c>
      <c r="Q109" s="118">
        <f t="shared" si="13"/>
        <v>0</v>
      </c>
      <c r="R109" s="118">
        <f t="shared" si="14"/>
        <v>0</v>
      </c>
      <c r="S109" s="118">
        <f t="shared" si="15"/>
        <v>0</v>
      </c>
      <c r="T109" s="81">
        <f t="shared" si="16"/>
        <v>0</v>
      </c>
      <c r="U109" s="81">
        <f t="shared" si="17"/>
        <v>0</v>
      </c>
    </row>
    <row r="110" spans="1:21" ht="36.6" customHeight="1">
      <c r="A110" s="407" t="s">
        <v>1439</v>
      </c>
      <c r="B110" s="108" t="s">
        <v>1440</v>
      </c>
      <c r="C110" s="109"/>
      <c r="D110" s="109"/>
      <c r="E110" s="254" t="s">
        <v>1441</v>
      </c>
      <c r="F110" s="68">
        <v>8</v>
      </c>
      <c r="G110" s="594">
        <v>1</v>
      </c>
      <c r="H110" s="553">
        <v>3</v>
      </c>
      <c r="I110" s="641">
        <f t="shared" si="9"/>
        <v>12</v>
      </c>
      <c r="J110" s="68"/>
      <c r="K110" s="408"/>
      <c r="L110" s="114">
        <v>0.08</v>
      </c>
      <c r="M110" s="409">
        <f t="shared" si="10"/>
        <v>0</v>
      </c>
      <c r="N110" s="409">
        <f t="shared" si="11"/>
        <v>0</v>
      </c>
      <c r="O110" s="53"/>
      <c r="P110" s="81">
        <f t="shared" si="12"/>
        <v>0</v>
      </c>
      <c r="Q110" s="118">
        <f t="shared" si="13"/>
        <v>0</v>
      </c>
      <c r="R110" s="118">
        <f t="shared" si="14"/>
        <v>0</v>
      </c>
      <c r="S110" s="118">
        <f t="shared" si="15"/>
        <v>0</v>
      </c>
      <c r="T110" s="81">
        <f t="shared" si="16"/>
        <v>0</v>
      </c>
      <c r="U110" s="81">
        <f t="shared" si="17"/>
        <v>0</v>
      </c>
    </row>
    <row r="111" spans="1:21" ht="22.5">
      <c r="A111" s="407" t="s">
        <v>1442</v>
      </c>
      <c r="B111" s="108" t="s">
        <v>1443</v>
      </c>
      <c r="C111" s="109"/>
      <c r="D111" s="109"/>
      <c r="E111" s="254" t="s">
        <v>1444</v>
      </c>
      <c r="F111" s="68">
        <v>1</v>
      </c>
      <c r="G111" s="594">
        <v>5</v>
      </c>
      <c r="H111" s="553">
        <v>2</v>
      </c>
      <c r="I111" s="641">
        <f t="shared" si="9"/>
        <v>8</v>
      </c>
      <c r="J111" s="68"/>
      <c r="K111" s="408"/>
      <c r="L111" s="114">
        <v>0.08</v>
      </c>
      <c r="M111" s="409">
        <f t="shared" si="10"/>
        <v>0</v>
      </c>
      <c r="N111" s="409">
        <f t="shared" si="11"/>
        <v>0</v>
      </c>
      <c r="O111" s="53"/>
      <c r="P111" s="81">
        <f t="shared" si="12"/>
        <v>0</v>
      </c>
      <c r="Q111" s="118">
        <f t="shared" si="13"/>
        <v>0</v>
      </c>
      <c r="R111" s="118">
        <f t="shared" si="14"/>
        <v>0</v>
      </c>
      <c r="S111" s="118">
        <f t="shared" si="15"/>
        <v>0</v>
      </c>
      <c r="T111" s="81">
        <f t="shared" si="16"/>
        <v>0</v>
      </c>
      <c r="U111" s="81">
        <f t="shared" si="17"/>
        <v>0</v>
      </c>
    </row>
    <row r="112" spans="1:21" ht="22.5">
      <c r="A112" s="407" t="s">
        <v>1445</v>
      </c>
      <c r="B112" s="108" t="s">
        <v>1446</v>
      </c>
      <c r="C112" s="109"/>
      <c r="D112" s="109"/>
      <c r="E112" s="254" t="s">
        <v>1444</v>
      </c>
      <c r="F112" s="68">
        <v>1</v>
      </c>
      <c r="G112" s="594">
        <v>2</v>
      </c>
      <c r="H112" s="553">
        <v>10</v>
      </c>
      <c r="I112" s="641">
        <f t="shared" si="9"/>
        <v>13</v>
      </c>
      <c r="J112" s="68"/>
      <c r="K112" s="408"/>
      <c r="L112" s="114">
        <v>0.08</v>
      </c>
      <c r="M112" s="409">
        <f t="shared" si="10"/>
        <v>0</v>
      </c>
      <c r="N112" s="409">
        <f t="shared" si="11"/>
        <v>0</v>
      </c>
      <c r="O112" s="53"/>
      <c r="P112" s="81">
        <f t="shared" si="12"/>
        <v>0</v>
      </c>
      <c r="Q112" s="118">
        <f t="shared" si="13"/>
        <v>0</v>
      </c>
      <c r="R112" s="118">
        <f t="shared" si="14"/>
        <v>0</v>
      </c>
      <c r="S112" s="118">
        <f t="shared" si="15"/>
        <v>0</v>
      </c>
      <c r="T112" s="81">
        <f t="shared" si="16"/>
        <v>0</v>
      </c>
      <c r="U112" s="81">
        <f t="shared" si="17"/>
        <v>0</v>
      </c>
    </row>
    <row r="113" spans="1:21" ht="22.5">
      <c r="A113" s="407" t="s">
        <v>1447</v>
      </c>
      <c r="B113" s="108" t="s">
        <v>1448</v>
      </c>
      <c r="C113" s="109"/>
      <c r="D113" s="109"/>
      <c r="E113" s="254" t="s">
        <v>1444</v>
      </c>
      <c r="F113" s="68">
        <v>60</v>
      </c>
      <c r="G113" s="594">
        <v>2</v>
      </c>
      <c r="H113" s="553">
        <v>30</v>
      </c>
      <c r="I113" s="641">
        <f t="shared" si="9"/>
        <v>92</v>
      </c>
      <c r="J113" s="68"/>
      <c r="K113" s="408"/>
      <c r="L113" s="114">
        <v>0.08</v>
      </c>
      <c r="M113" s="409">
        <f t="shared" si="10"/>
        <v>0</v>
      </c>
      <c r="N113" s="409">
        <f t="shared" si="11"/>
        <v>0</v>
      </c>
      <c r="O113" s="53"/>
      <c r="P113" s="81">
        <f t="shared" si="12"/>
        <v>0</v>
      </c>
      <c r="Q113" s="118">
        <f t="shared" si="13"/>
        <v>0</v>
      </c>
      <c r="R113" s="118">
        <f t="shared" si="14"/>
        <v>0</v>
      </c>
      <c r="S113" s="118">
        <f t="shared" si="15"/>
        <v>0</v>
      </c>
      <c r="T113" s="81">
        <f t="shared" si="16"/>
        <v>0</v>
      </c>
      <c r="U113" s="81">
        <f t="shared" si="17"/>
        <v>0</v>
      </c>
    </row>
    <row r="114" spans="1:21" ht="22.5">
      <c r="A114" s="407" t="s">
        <v>1449</v>
      </c>
      <c r="B114" s="108" t="s">
        <v>1450</v>
      </c>
      <c r="C114" s="109"/>
      <c r="D114" s="109"/>
      <c r="E114" s="254" t="s">
        <v>1444</v>
      </c>
      <c r="F114" s="68">
        <v>5</v>
      </c>
      <c r="G114" s="594">
        <v>25</v>
      </c>
      <c r="H114" s="553">
        <v>10</v>
      </c>
      <c r="I114" s="641">
        <f t="shared" si="9"/>
        <v>40</v>
      </c>
      <c r="J114" s="68"/>
      <c r="K114" s="408"/>
      <c r="L114" s="114">
        <v>0.08</v>
      </c>
      <c r="M114" s="409">
        <f t="shared" si="10"/>
        <v>0</v>
      </c>
      <c r="N114" s="409">
        <f t="shared" si="11"/>
        <v>0</v>
      </c>
      <c r="O114" s="53"/>
      <c r="P114" s="81">
        <f t="shared" si="12"/>
        <v>0</v>
      </c>
      <c r="Q114" s="118">
        <f t="shared" si="13"/>
        <v>0</v>
      </c>
      <c r="R114" s="118">
        <f t="shared" si="14"/>
        <v>0</v>
      </c>
      <c r="S114" s="118">
        <f t="shared" si="15"/>
        <v>0</v>
      </c>
      <c r="T114" s="81">
        <f t="shared" si="16"/>
        <v>0</v>
      </c>
      <c r="U114" s="81">
        <f t="shared" si="17"/>
        <v>0</v>
      </c>
    </row>
    <row r="115" spans="1:21" ht="33.75">
      <c r="A115" s="407" t="s">
        <v>1451</v>
      </c>
      <c r="B115" s="108" t="s">
        <v>1452</v>
      </c>
      <c r="C115" s="109"/>
      <c r="D115" s="109"/>
      <c r="E115" s="254" t="s">
        <v>1453</v>
      </c>
      <c r="F115" s="68">
        <v>5</v>
      </c>
      <c r="G115" s="594">
        <v>8</v>
      </c>
      <c r="H115" s="553">
        <v>100</v>
      </c>
      <c r="I115" s="641">
        <f t="shared" si="9"/>
        <v>113</v>
      </c>
      <c r="J115" s="68"/>
      <c r="K115" s="408"/>
      <c r="L115" s="114">
        <v>0.08</v>
      </c>
      <c r="M115" s="409">
        <f t="shared" si="10"/>
        <v>0</v>
      </c>
      <c r="N115" s="409">
        <f t="shared" si="11"/>
        <v>0</v>
      </c>
      <c r="O115" s="53"/>
      <c r="P115" s="81">
        <f t="shared" si="12"/>
        <v>0</v>
      </c>
      <c r="Q115" s="118">
        <f t="shared" si="13"/>
        <v>0</v>
      </c>
      <c r="R115" s="118">
        <f t="shared" si="14"/>
        <v>0</v>
      </c>
      <c r="S115" s="118">
        <f t="shared" si="15"/>
        <v>0</v>
      </c>
      <c r="T115" s="81">
        <f t="shared" si="16"/>
        <v>0</v>
      </c>
      <c r="U115" s="81">
        <f t="shared" si="17"/>
        <v>0</v>
      </c>
    </row>
    <row r="116" spans="1:21" ht="33.75">
      <c r="A116" s="407" t="s">
        <v>1454</v>
      </c>
      <c r="B116" s="108" t="s">
        <v>1455</v>
      </c>
      <c r="C116" s="109"/>
      <c r="D116" s="109"/>
      <c r="E116" s="254" t="s">
        <v>1456</v>
      </c>
      <c r="F116" s="68">
        <v>10</v>
      </c>
      <c r="G116" s="594">
        <v>15</v>
      </c>
      <c r="H116" s="553">
        <v>30</v>
      </c>
      <c r="I116" s="641">
        <f t="shared" si="9"/>
        <v>55</v>
      </c>
      <c r="J116" s="68"/>
      <c r="K116" s="408"/>
      <c r="L116" s="114">
        <v>0.08</v>
      </c>
      <c r="M116" s="409">
        <f t="shared" si="10"/>
        <v>0</v>
      </c>
      <c r="N116" s="409">
        <f t="shared" si="11"/>
        <v>0</v>
      </c>
      <c r="O116" s="53"/>
      <c r="P116" s="81">
        <f t="shared" si="12"/>
        <v>0</v>
      </c>
      <c r="Q116" s="118">
        <f t="shared" si="13"/>
        <v>0</v>
      </c>
      <c r="R116" s="118">
        <f t="shared" si="14"/>
        <v>0</v>
      </c>
      <c r="S116" s="118">
        <f t="shared" si="15"/>
        <v>0</v>
      </c>
      <c r="T116" s="81">
        <f t="shared" si="16"/>
        <v>0</v>
      </c>
      <c r="U116" s="81">
        <f t="shared" si="17"/>
        <v>0</v>
      </c>
    </row>
    <row r="117" spans="1:21" ht="22.5">
      <c r="A117" s="407" t="s">
        <v>1457</v>
      </c>
      <c r="B117" s="108" t="s">
        <v>1458</v>
      </c>
      <c r="C117" s="109"/>
      <c r="D117" s="109"/>
      <c r="E117" s="254" t="s">
        <v>1459</v>
      </c>
      <c r="F117" s="68">
        <v>5</v>
      </c>
      <c r="G117" s="594">
        <v>35</v>
      </c>
      <c r="H117" s="553">
        <v>20</v>
      </c>
      <c r="I117" s="641">
        <f t="shared" si="9"/>
        <v>60</v>
      </c>
      <c r="J117" s="68"/>
      <c r="K117" s="408"/>
      <c r="L117" s="114">
        <v>0.08</v>
      </c>
      <c r="M117" s="409">
        <f t="shared" si="10"/>
        <v>0</v>
      </c>
      <c r="N117" s="409">
        <f t="shared" si="11"/>
        <v>0</v>
      </c>
      <c r="O117" s="53"/>
      <c r="P117" s="81">
        <f t="shared" si="12"/>
        <v>0</v>
      </c>
      <c r="Q117" s="118">
        <f t="shared" si="13"/>
        <v>0</v>
      </c>
      <c r="R117" s="118">
        <f t="shared" si="14"/>
        <v>0</v>
      </c>
      <c r="S117" s="118">
        <f t="shared" si="15"/>
        <v>0</v>
      </c>
      <c r="T117" s="81">
        <f t="shared" si="16"/>
        <v>0</v>
      </c>
      <c r="U117" s="81">
        <f t="shared" si="17"/>
        <v>0</v>
      </c>
    </row>
    <row r="118" spans="1:21" ht="45">
      <c r="A118" s="407" t="s">
        <v>1460</v>
      </c>
      <c r="B118" s="108" t="s">
        <v>1461</v>
      </c>
      <c r="C118" s="109"/>
      <c r="D118" s="109"/>
      <c r="E118" s="254" t="s">
        <v>1462</v>
      </c>
      <c r="F118" s="68">
        <v>55</v>
      </c>
      <c r="G118" s="594">
        <v>30</v>
      </c>
      <c r="H118" s="553">
        <v>25</v>
      </c>
      <c r="I118" s="641">
        <f t="shared" si="9"/>
        <v>110</v>
      </c>
      <c r="J118" s="68"/>
      <c r="K118" s="408"/>
      <c r="L118" s="114">
        <v>0.08</v>
      </c>
      <c r="M118" s="409">
        <f t="shared" si="10"/>
        <v>0</v>
      </c>
      <c r="N118" s="409">
        <f t="shared" si="11"/>
        <v>0</v>
      </c>
      <c r="O118" s="53"/>
      <c r="P118" s="81">
        <f t="shared" si="12"/>
        <v>0</v>
      </c>
      <c r="Q118" s="118">
        <f t="shared" si="13"/>
        <v>0</v>
      </c>
      <c r="R118" s="118">
        <f t="shared" si="14"/>
        <v>0</v>
      </c>
      <c r="S118" s="118">
        <f t="shared" si="15"/>
        <v>0</v>
      </c>
      <c r="T118" s="81">
        <f t="shared" si="16"/>
        <v>0</v>
      </c>
      <c r="U118" s="81">
        <f t="shared" si="17"/>
        <v>0</v>
      </c>
    </row>
    <row r="119" spans="1:21" ht="45">
      <c r="A119" s="407" t="s">
        <v>1463</v>
      </c>
      <c r="B119" s="108" t="s">
        <v>1464</v>
      </c>
      <c r="C119" s="109"/>
      <c r="D119" s="109"/>
      <c r="E119" s="254" t="s">
        <v>1465</v>
      </c>
      <c r="F119" s="68">
        <v>45</v>
      </c>
      <c r="G119" s="594">
        <v>20</v>
      </c>
      <c r="H119" s="553">
        <v>25</v>
      </c>
      <c r="I119" s="641">
        <f t="shared" si="9"/>
        <v>90</v>
      </c>
      <c r="J119" s="68"/>
      <c r="K119" s="408"/>
      <c r="L119" s="114">
        <v>0.08</v>
      </c>
      <c r="M119" s="409">
        <f t="shared" si="10"/>
        <v>0</v>
      </c>
      <c r="N119" s="409">
        <f t="shared" si="11"/>
        <v>0</v>
      </c>
      <c r="O119" s="53"/>
      <c r="P119" s="81">
        <f t="shared" si="12"/>
        <v>0</v>
      </c>
      <c r="Q119" s="118">
        <f t="shared" si="13"/>
        <v>0</v>
      </c>
      <c r="R119" s="118">
        <f t="shared" si="14"/>
        <v>0</v>
      </c>
      <c r="S119" s="118">
        <f t="shared" si="15"/>
        <v>0</v>
      </c>
      <c r="T119" s="81">
        <f t="shared" si="16"/>
        <v>0</v>
      </c>
      <c r="U119" s="81">
        <f t="shared" si="17"/>
        <v>0</v>
      </c>
    </row>
    <row r="120" spans="1:21" ht="33.75">
      <c r="A120" s="407" t="s">
        <v>1466</v>
      </c>
      <c r="B120" s="108" t="s">
        <v>1467</v>
      </c>
      <c r="C120" s="109"/>
      <c r="D120" s="109"/>
      <c r="E120" s="254" t="s">
        <v>1468</v>
      </c>
      <c r="F120" s="68">
        <v>2</v>
      </c>
      <c r="G120" s="594">
        <v>0</v>
      </c>
      <c r="H120" s="553">
        <v>0</v>
      </c>
      <c r="I120" s="641">
        <f t="shared" si="9"/>
        <v>2</v>
      </c>
      <c r="J120" s="68"/>
      <c r="K120" s="408"/>
      <c r="L120" s="114">
        <v>0.08</v>
      </c>
      <c r="M120" s="409">
        <f t="shared" si="10"/>
        <v>0</v>
      </c>
      <c r="N120" s="409">
        <f t="shared" si="11"/>
        <v>0</v>
      </c>
      <c r="O120" s="53"/>
      <c r="P120" s="81">
        <f t="shared" si="12"/>
        <v>0</v>
      </c>
      <c r="Q120" s="118">
        <f t="shared" si="13"/>
        <v>0</v>
      </c>
      <c r="R120" s="118">
        <f t="shared" si="14"/>
        <v>0</v>
      </c>
      <c r="S120" s="118">
        <f t="shared" si="15"/>
        <v>0</v>
      </c>
      <c r="T120" s="81">
        <f t="shared" si="16"/>
        <v>0</v>
      </c>
      <c r="U120" s="81">
        <f t="shared" si="17"/>
        <v>0</v>
      </c>
    </row>
    <row r="121" spans="1:21" ht="22.5">
      <c r="A121" s="407" t="s">
        <v>1469</v>
      </c>
      <c r="B121" s="108" t="s">
        <v>1470</v>
      </c>
      <c r="C121" s="109"/>
      <c r="D121" s="109"/>
      <c r="E121" s="254" t="s">
        <v>1471</v>
      </c>
      <c r="F121" s="68">
        <v>10</v>
      </c>
      <c r="G121" s="594">
        <v>13</v>
      </c>
      <c r="H121" s="553">
        <v>2</v>
      </c>
      <c r="I121" s="641">
        <f t="shared" si="9"/>
        <v>25</v>
      </c>
      <c r="J121" s="68"/>
      <c r="K121" s="408"/>
      <c r="L121" s="114">
        <v>0.08</v>
      </c>
      <c r="M121" s="409">
        <f t="shared" si="10"/>
        <v>0</v>
      </c>
      <c r="N121" s="409">
        <f t="shared" si="11"/>
        <v>0</v>
      </c>
      <c r="O121" s="53"/>
      <c r="P121" s="81">
        <f t="shared" si="12"/>
        <v>0</v>
      </c>
      <c r="Q121" s="118">
        <f t="shared" si="13"/>
        <v>0</v>
      </c>
      <c r="R121" s="118">
        <f t="shared" si="14"/>
        <v>0</v>
      </c>
      <c r="S121" s="118">
        <f t="shared" si="15"/>
        <v>0</v>
      </c>
      <c r="T121" s="81">
        <f t="shared" si="16"/>
        <v>0</v>
      </c>
      <c r="U121" s="81">
        <f t="shared" si="17"/>
        <v>0</v>
      </c>
    </row>
    <row r="122" spans="1:21" ht="33.75">
      <c r="A122" s="407" t="s">
        <v>1472</v>
      </c>
      <c r="B122" s="108" t="s">
        <v>1473</v>
      </c>
      <c r="C122" s="109"/>
      <c r="D122" s="109"/>
      <c r="E122" s="254" t="s">
        <v>1474</v>
      </c>
      <c r="F122" s="159">
        <v>7</v>
      </c>
      <c r="G122" s="595">
        <v>1</v>
      </c>
      <c r="H122" s="596">
        <v>1</v>
      </c>
      <c r="I122" s="641">
        <f t="shared" si="9"/>
        <v>9</v>
      </c>
      <c r="J122" s="68"/>
      <c r="K122" s="408"/>
      <c r="L122" s="114">
        <v>0.08</v>
      </c>
      <c r="M122" s="409">
        <f t="shared" si="10"/>
        <v>0</v>
      </c>
      <c r="N122" s="409">
        <f t="shared" si="11"/>
        <v>0</v>
      </c>
      <c r="O122" s="53"/>
      <c r="P122" s="81">
        <f t="shared" si="12"/>
        <v>0</v>
      </c>
      <c r="Q122" s="118">
        <f t="shared" si="13"/>
        <v>0</v>
      </c>
      <c r="R122" s="118">
        <f t="shared" si="14"/>
        <v>0</v>
      </c>
      <c r="S122" s="118">
        <f t="shared" si="15"/>
        <v>0</v>
      </c>
      <c r="T122" s="81">
        <f t="shared" si="16"/>
        <v>0</v>
      </c>
      <c r="U122" s="81">
        <f t="shared" si="17"/>
        <v>0</v>
      </c>
    </row>
    <row r="123" spans="1:21" ht="33.75">
      <c r="A123" s="407" t="s">
        <v>1475</v>
      </c>
      <c r="B123" s="108" t="s">
        <v>1476</v>
      </c>
      <c r="C123" s="109"/>
      <c r="D123" s="109"/>
      <c r="E123" s="254" t="s">
        <v>1477</v>
      </c>
      <c r="F123" s="159">
        <v>21</v>
      </c>
      <c r="G123" s="595">
        <v>1</v>
      </c>
      <c r="H123" s="596">
        <v>1</v>
      </c>
      <c r="I123" s="641">
        <f t="shared" si="9"/>
        <v>23</v>
      </c>
      <c r="J123" s="68"/>
      <c r="K123" s="408"/>
      <c r="L123" s="114">
        <v>0.08</v>
      </c>
      <c r="M123" s="409">
        <f t="shared" si="10"/>
        <v>0</v>
      </c>
      <c r="N123" s="409">
        <f t="shared" si="11"/>
        <v>0</v>
      </c>
      <c r="O123" s="53"/>
      <c r="P123" s="81">
        <f t="shared" si="12"/>
        <v>0</v>
      </c>
      <c r="Q123" s="118">
        <f t="shared" si="13"/>
        <v>0</v>
      </c>
      <c r="R123" s="118">
        <f t="shared" si="14"/>
        <v>0</v>
      </c>
      <c r="S123" s="118">
        <f t="shared" si="15"/>
        <v>0</v>
      </c>
      <c r="T123" s="81">
        <f t="shared" si="16"/>
        <v>0</v>
      </c>
      <c r="U123" s="81">
        <f t="shared" si="17"/>
        <v>0</v>
      </c>
    </row>
    <row r="124" spans="1:21" ht="22.5">
      <c r="A124" s="407" t="s">
        <v>1478</v>
      </c>
      <c r="B124" s="108" t="s">
        <v>1479</v>
      </c>
      <c r="C124" s="109"/>
      <c r="D124" s="109"/>
      <c r="E124" s="254" t="s">
        <v>1480</v>
      </c>
      <c r="F124" s="68">
        <v>2</v>
      </c>
      <c r="G124" s="594">
        <v>1</v>
      </c>
      <c r="H124" s="553">
        <v>0</v>
      </c>
      <c r="I124" s="641">
        <f t="shared" si="9"/>
        <v>3</v>
      </c>
      <c r="J124" s="68"/>
      <c r="K124" s="408"/>
      <c r="L124" s="114">
        <v>0.08</v>
      </c>
      <c r="M124" s="409">
        <f t="shared" si="10"/>
        <v>0</v>
      </c>
      <c r="N124" s="409">
        <f t="shared" si="11"/>
        <v>0</v>
      </c>
      <c r="O124" s="53"/>
      <c r="P124" s="81">
        <f t="shared" si="12"/>
        <v>0</v>
      </c>
      <c r="Q124" s="118">
        <f t="shared" si="13"/>
        <v>0</v>
      </c>
      <c r="R124" s="118">
        <f t="shared" si="14"/>
        <v>0</v>
      </c>
      <c r="S124" s="118">
        <f t="shared" si="15"/>
        <v>0</v>
      </c>
      <c r="T124" s="81">
        <f t="shared" si="16"/>
        <v>0</v>
      </c>
      <c r="U124" s="81">
        <f t="shared" si="17"/>
        <v>0</v>
      </c>
    </row>
    <row r="125" spans="1:21" ht="22.5">
      <c r="A125" s="407" t="s">
        <v>1481</v>
      </c>
      <c r="B125" s="108" t="s">
        <v>1482</v>
      </c>
      <c r="C125" s="109"/>
      <c r="D125" s="109"/>
      <c r="E125" s="254" t="s">
        <v>1483</v>
      </c>
      <c r="F125" s="68">
        <v>5</v>
      </c>
      <c r="G125" s="594">
        <v>8</v>
      </c>
      <c r="H125" s="553">
        <v>10</v>
      </c>
      <c r="I125" s="641">
        <f t="shared" si="9"/>
        <v>23</v>
      </c>
      <c r="J125" s="68"/>
      <c r="K125" s="408"/>
      <c r="L125" s="114">
        <v>0.08</v>
      </c>
      <c r="M125" s="409">
        <f t="shared" si="10"/>
        <v>0</v>
      </c>
      <c r="N125" s="409">
        <f t="shared" si="11"/>
        <v>0</v>
      </c>
      <c r="O125" s="53"/>
      <c r="P125" s="81">
        <f t="shared" si="12"/>
        <v>0</v>
      </c>
      <c r="Q125" s="118">
        <f t="shared" si="13"/>
        <v>0</v>
      </c>
      <c r="R125" s="118">
        <f t="shared" si="14"/>
        <v>0</v>
      </c>
      <c r="S125" s="118">
        <f t="shared" si="15"/>
        <v>0</v>
      </c>
      <c r="T125" s="81">
        <f t="shared" si="16"/>
        <v>0</v>
      </c>
      <c r="U125" s="81">
        <f t="shared" si="17"/>
        <v>0</v>
      </c>
    </row>
    <row r="126" spans="1:21" ht="22.5">
      <c r="A126" s="407" t="s">
        <v>1484</v>
      </c>
      <c r="B126" s="108" t="s">
        <v>1485</v>
      </c>
      <c r="C126" s="109"/>
      <c r="D126" s="109"/>
      <c r="E126" s="254" t="s">
        <v>1486</v>
      </c>
      <c r="F126" s="68">
        <v>3</v>
      </c>
      <c r="G126" s="594">
        <v>2</v>
      </c>
      <c r="H126" s="553">
        <v>3</v>
      </c>
      <c r="I126" s="641">
        <f t="shared" si="9"/>
        <v>8</v>
      </c>
      <c r="J126" s="68"/>
      <c r="K126" s="408"/>
      <c r="L126" s="114">
        <v>0.08</v>
      </c>
      <c r="M126" s="409">
        <f t="shared" si="10"/>
        <v>0</v>
      </c>
      <c r="N126" s="409">
        <f t="shared" si="11"/>
        <v>0</v>
      </c>
      <c r="O126" s="53"/>
      <c r="P126" s="81">
        <f t="shared" si="12"/>
        <v>0</v>
      </c>
      <c r="Q126" s="118">
        <f t="shared" si="13"/>
        <v>0</v>
      </c>
      <c r="R126" s="118">
        <f t="shared" si="14"/>
        <v>0</v>
      </c>
      <c r="S126" s="118">
        <f t="shared" si="15"/>
        <v>0</v>
      </c>
      <c r="T126" s="81">
        <f t="shared" si="16"/>
        <v>0</v>
      </c>
      <c r="U126" s="81">
        <f t="shared" si="17"/>
        <v>0</v>
      </c>
    </row>
    <row r="127" spans="1:21" ht="22.5">
      <c r="A127" s="407" t="s">
        <v>1487</v>
      </c>
      <c r="B127" s="108" t="s">
        <v>1488</v>
      </c>
      <c r="C127" s="109"/>
      <c r="D127" s="109"/>
      <c r="E127" s="254" t="s">
        <v>1489</v>
      </c>
      <c r="F127" s="68">
        <v>1</v>
      </c>
      <c r="G127" s="594">
        <v>4</v>
      </c>
      <c r="H127" s="553">
        <v>3</v>
      </c>
      <c r="I127" s="641">
        <f t="shared" si="9"/>
        <v>8</v>
      </c>
      <c r="J127" s="68"/>
      <c r="K127" s="408"/>
      <c r="L127" s="114">
        <v>0.08</v>
      </c>
      <c r="M127" s="409">
        <f t="shared" si="10"/>
        <v>0</v>
      </c>
      <c r="N127" s="409">
        <f t="shared" si="11"/>
        <v>0</v>
      </c>
      <c r="O127" s="53"/>
      <c r="P127" s="81">
        <f t="shared" si="12"/>
        <v>0</v>
      </c>
      <c r="Q127" s="118">
        <f t="shared" si="13"/>
        <v>0</v>
      </c>
      <c r="R127" s="118">
        <f t="shared" si="14"/>
        <v>0</v>
      </c>
      <c r="S127" s="118">
        <f t="shared" si="15"/>
        <v>0</v>
      </c>
      <c r="T127" s="81">
        <f t="shared" si="16"/>
        <v>0</v>
      </c>
      <c r="U127" s="81">
        <f t="shared" si="17"/>
        <v>0</v>
      </c>
    </row>
    <row r="128" spans="1:21">
      <c r="A128" s="407" t="s">
        <v>1490</v>
      </c>
      <c r="B128" s="410" t="s">
        <v>1491</v>
      </c>
      <c r="C128" s="109"/>
      <c r="D128" s="109"/>
      <c r="E128" s="259" t="s">
        <v>1492</v>
      </c>
      <c r="F128" s="66">
        <v>70</v>
      </c>
      <c r="G128" s="581">
        <v>0</v>
      </c>
      <c r="H128" s="553">
        <v>80</v>
      </c>
      <c r="I128" s="641">
        <f t="shared" si="9"/>
        <v>150</v>
      </c>
      <c r="J128" s="68"/>
      <c r="K128" s="421"/>
      <c r="L128" s="169">
        <v>0.08</v>
      </c>
      <c r="M128" s="409">
        <f t="shared" si="10"/>
        <v>0</v>
      </c>
      <c r="N128" s="409">
        <f t="shared" si="11"/>
        <v>0</v>
      </c>
      <c r="O128" s="53"/>
      <c r="P128" s="81">
        <f t="shared" si="12"/>
        <v>0</v>
      </c>
      <c r="Q128" s="118">
        <f t="shared" si="13"/>
        <v>0</v>
      </c>
      <c r="R128" s="118">
        <f t="shared" si="14"/>
        <v>0</v>
      </c>
      <c r="S128" s="118">
        <f t="shared" si="15"/>
        <v>0</v>
      </c>
      <c r="T128" s="81">
        <f t="shared" si="16"/>
        <v>0</v>
      </c>
      <c r="U128" s="81">
        <f t="shared" si="17"/>
        <v>0</v>
      </c>
    </row>
    <row r="129" spans="1:21">
      <c r="A129" s="709" t="s">
        <v>1493</v>
      </c>
      <c r="B129" s="709"/>
      <c r="C129" s="709"/>
      <c r="D129" s="709"/>
      <c r="E129" s="709"/>
      <c r="F129" s="709"/>
      <c r="G129" s="709"/>
      <c r="H129" s="709"/>
      <c r="I129" s="709"/>
      <c r="J129" s="709"/>
      <c r="K129" s="709"/>
      <c r="L129" s="709"/>
      <c r="M129" s="422">
        <f>SUM(M7:M128)</f>
        <v>0</v>
      </c>
      <c r="N129" s="423">
        <f>SUM(N7:N128)</f>
        <v>0</v>
      </c>
      <c r="O129" s="53"/>
      <c r="P129" s="99">
        <f t="shared" ref="P129:U129" si="18">SUM(P7:P128)</f>
        <v>0</v>
      </c>
      <c r="Q129" s="99">
        <f t="shared" si="18"/>
        <v>0</v>
      </c>
      <c r="R129" s="99">
        <f t="shared" si="18"/>
        <v>0</v>
      </c>
      <c r="S129" s="99">
        <f t="shared" si="18"/>
        <v>0</v>
      </c>
      <c r="T129" s="99">
        <f t="shared" si="18"/>
        <v>0</v>
      </c>
      <c r="U129" s="99">
        <f t="shared" si="18"/>
        <v>0</v>
      </c>
    </row>
    <row r="130" spans="1:21">
      <c r="A130" s="53"/>
      <c r="B130" s="51"/>
      <c r="C130" s="51"/>
      <c r="D130" s="53"/>
      <c r="E130" s="53"/>
      <c r="F130" s="102"/>
      <c r="G130" s="102"/>
      <c r="H130" s="405"/>
      <c r="I130" s="117"/>
      <c r="J130" s="102"/>
      <c r="K130" s="57"/>
      <c r="L130" s="400"/>
      <c r="M130" s="400"/>
      <c r="N130" s="53"/>
      <c r="O130" s="53"/>
      <c r="P130" s="103"/>
      <c r="Q130" s="53"/>
      <c r="R130" s="103"/>
      <c r="S130" s="53"/>
      <c r="T130" s="53"/>
      <c r="U130" s="53"/>
    </row>
    <row r="131" spans="1:21">
      <c r="A131" s="53"/>
      <c r="B131" s="648" t="s">
        <v>1494</v>
      </c>
      <c r="C131" s="51"/>
      <c r="D131" s="53"/>
      <c r="E131" s="53"/>
      <c r="F131" s="102"/>
      <c r="G131" s="102"/>
      <c r="H131" s="405"/>
      <c r="I131" s="117"/>
      <c r="J131" s="102"/>
      <c r="K131" s="57"/>
      <c r="L131" s="400"/>
      <c r="M131" s="400"/>
      <c r="N131" s="53"/>
      <c r="O131" s="53"/>
      <c r="P131" s="103"/>
      <c r="Q131" s="103"/>
      <c r="R131" s="53"/>
      <c r="S131" s="53"/>
      <c r="T131" s="53"/>
      <c r="U131" s="53"/>
    </row>
    <row r="132" spans="1:21">
      <c r="A132" s="53"/>
      <c r="B132" s="649" t="s">
        <v>1495</v>
      </c>
      <c r="C132" s="51"/>
      <c r="D132" s="53"/>
      <c r="E132" s="53"/>
      <c r="F132" s="102"/>
      <c r="G132" s="102"/>
      <c r="H132" s="405"/>
      <c r="I132" s="117"/>
      <c r="J132" s="102"/>
      <c r="K132" s="57"/>
      <c r="L132" s="400"/>
      <c r="M132" s="400"/>
      <c r="N132" s="53"/>
      <c r="O132" s="53"/>
      <c r="P132" s="103"/>
      <c r="Q132" s="103"/>
      <c r="R132" s="53"/>
      <c r="S132" s="53"/>
      <c r="T132" s="53"/>
      <c r="U132" s="53"/>
    </row>
    <row r="133" spans="1:21">
      <c r="A133" s="53"/>
      <c r="B133" s="51"/>
      <c r="C133" s="51"/>
      <c r="D133" s="53"/>
      <c r="E133" s="53"/>
      <c r="F133" s="102"/>
      <c r="G133" s="102"/>
      <c r="H133" s="405"/>
      <c r="I133" s="117"/>
      <c r="J133" s="102"/>
      <c r="K133" s="57"/>
      <c r="L133" s="400"/>
      <c r="M133" s="400"/>
      <c r="N133" s="53"/>
      <c r="O133" s="53"/>
      <c r="P133" s="53"/>
      <c r="Q133" s="53"/>
      <c r="R133" s="53"/>
      <c r="S133" s="53"/>
      <c r="T133" s="53"/>
      <c r="U133" s="53"/>
    </row>
    <row r="134" spans="1:21">
      <c r="A134" s="650" t="s">
        <v>98</v>
      </c>
      <c r="B134" s="51"/>
      <c r="C134" s="50"/>
      <c r="D134" s="102"/>
      <c r="E134" s="102"/>
      <c r="F134" s="102"/>
      <c r="G134" s="102"/>
      <c r="H134" s="102"/>
      <c r="I134" s="57"/>
      <c r="J134" s="57"/>
      <c r="K134" s="53"/>
      <c r="L134" s="55"/>
      <c r="M134" s="55"/>
      <c r="N134" s="53"/>
      <c r="O134" s="56"/>
      <c r="P134" s="103"/>
      <c r="Q134" s="103"/>
      <c r="R134" s="103"/>
      <c r="S134" s="53"/>
      <c r="T134" s="103"/>
      <c r="U134" s="53"/>
    </row>
    <row r="135" spans="1:21">
      <c r="A135" s="644" t="s">
        <v>99</v>
      </c>
      <c r="F135" s="481"/>
    </row>
  </sheetData>
  <mergeCells count="4">
    <mergeCell ref="P6:Q6"/>
    <mergeCell ref="R6:S6"/>
    <mergeCell ref="T6:U6"/>
    <mergeCell ref="A129:L129"/>
  </mergeCells>
  <conditionalFormatting sqref="P7:Q128">
    <cfRule type="expression" dxfId="19" priority="1">
      <formula>NA()</formula>
    </cfRule>
  </conditionalFormatting>
  <conditionalFormatting sqref="R7:S128">
    <cfRule type="expression" dxfId="18" priority="2">
      <formula>NA()</formula>
    </cfRule>
  </conditionalFormatting>
  <conditionalFormatting sqref="T7:U128">
    <cfRule type="expression" dxfId="17" priority="3">
      <formula>NA()</formula>
    </cfRule>
  </conditionalFormatting>
  <pageMargins left="0.7" right="0.7" top="0.75" bottom="0.75" header="0.3" footer="0.3"/>
  <pageSetup paperSize="9" scale="6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32"/>
  <sheetViews>
    <sheetView zoomScaleNormal="100" workbookViewId="0">
      <selection activeCell="A5" sqref="A5"/>
    </sheetView>
  </sheetViews>
  <sheetFormatPr defaultRowHeight="15"/>
  <cols>
    <col min="1" max="1" width="6.140625" customWidth="1"/>
    <col min="2" max="2" width="18.28515625" customWidth="1"/>
    <col min="15" max="15" width="8.85546875" style="676"/>
  </cols>
  <sheetData>
    <row r="1" spans="1:21">
      <c r="A1" s="370" t="s">
        <v>0</v>
      </c>
      <c r="B1" s="205"/>
      <c r="C1" s="205"/>
      <c r="D1" s="206"/>
      <c r="E1" s="206"/>
      <c r="F1" s="424"/>
      <c r="G1" s="425"/>
      <c r="H1" s="180" t="s">
        <v>1</v>
      </c>
      <c r="I1" s="424"/>
      <c r="J1" s="426"/>
      <c r="K1" s="427"/>
      <c r="L1" s="426"/>
      <c r="M1" s="426"/>
      <c r="N1" s="206"/>
      <c r="O1" s="468"/>
      <c r="P1" s="206"/>
      <c r="Q1" s="206"/>
      <c r="R1" s="206"/>
      <c r="S1" s="206"/>
      <c r="T1" s="206"/>
      <c r="U1" s="206"/>
    </row>
    <row r="2" spans="1:21">
      <c r="A2" s="180" t="s">
        <v>2</v>
      </c>
      <c r="B2" s="52"/>
      <c r="C2" s="205"/>
      <c r="D2" s="206"/>
      <c r="E2" s="206"/>
      <c r="F2" s="206"/>
      <c r="G2" s="428"/>
      <c r="H2" s="222"/>
      <c r="I2" s="206"/>
      <c r="J2" s="206"/>
      <c r="K2" s="206"/>
      <c r="L2" s="206"/>
      <c r="M2" s="206"/>
      <c r="N2" s="206"/>
      <c r="O2" s="468"/>
      <c r="P2" s="206"/>
      <c r="Q2" s="206"/>
      <c r="R2" s="206"/>
      <c r="S2" s="206"/>
      <c r="T2" s="206"/>
      <c r="U2" s="206"/>
    </row>
    <row r="3" spans="1:21">
      <c r="A3" s="206"/>
      <c r="B3" s="205"/>
      <c r="C3" s="205"/>
      <c r="D3" s="206"/>
      <c r="E3" s="206"/>
      <c r="F3" s="424"/>
      <c r="G3" s="425"/>
      <c r="H3" s="429"/>
      <c r="I3" s="424"/>
      <c r="J3" s="426"/>
      <c r="K3" s="427"/>
      <c r="L3" s="426"/>
      <c r="M3" s="426"/>
      <c r="N3" s="206"/>
      <c r="O3" s="468"/>
      <c r="P3" s="206"/>
      <c r="Q3" s="206"/>
      <c r="R3" s="206"/>
      <c r="S3" s="206"/>
      <c r="T3" s="206"/>
      <c r="U3" s="206"/>
    </row>
    <row r="4" spans="1:21">
      <c r="A4" s="430" t="s">
        <v>1972</v>
      </c>
      <c r="B4" s="205"/>
      <c r="C4" s="205"/>
      <c r="D4" s="206"/>
      <c r="E4" s="206"/>
      <c r="F4" s="424" t="s">
        <v>4</v>
      </c>
      <c r="G4" s="425"/>
      <c r="H4" s="429"/>
      <c r="I4" s="424"/>
      <c r="J4" s="426"/>
      <c r="K4" s="427"/>
      <c r="L4" s="426"/>
      <c r="M4" s="426"/>
      <c r="N4" s="206"/>
      <c r="O4" s="468"/>
      <c r="P4" s="206"/>
      <c r="Q4" s="206"/>
      <c r="R4" s="206"/>
      <c r="S4" s="206"/>
      <c r="T4" s="206"/>
      <c r="U4" s="206"/>
    </row>
    <row r="5" spans="1:21" ht="33.75">
      <c r="A5" s="64"/>
      <c r="B5" s="65"/>
      <c r="C5" s="64"/>
      <c r="D5" s="230"/>
      <c r="E5" s="230"/>
      <c r="F5" s="66" t="s">
        <v>5</v>
      </c>
      <c r="G5" s="556" t="s">
        <v>6</v>
      </c>
      <c r="H5" s="555" t="s">
        <v>7</v>
      </c>
      <c r="I5" s="66" t="s">
        <v>8</v>
      </c>
      <c r="J5" s="52"/>
      <c r="K5" s="52"/>
      <c r="L5" s="67"/>
      <c r="M5" s="52"/>
      <c r="N5" s="52"/>
      <c r="O5" s="184"/>
      <c r="P5" s="180"/>
      <c r="Q5" s="180"/>
      <c r="R5" s="180"/>
      <c r="S5" s="180"/>
      <c r="T5" s="180"/>
      <c r="U5" s="180"/>
    </row>
    <row r="6" spans="1:21" ht="56.25">
      <c r="A6" s="68" t="s">
        <v>9</v>
      </c>
      <c r="B6" s="68" t="s">
        <v>10</v>
      </c>
      <c r="C6" s="69" t="s">
        <v>11</v>
      </c>
      <c r="D6" s="69" t="s">
        <v>12</v>
      </c>
      <c r="E6" s="68" t="s">
        <v>13</v>
      </c>
      <c r="F6" s="68" t="s">
        <v>14</v>
      </c>
      <c r="G6" s="557" t="s">
        <v>14</v>
      </c>
      <c r="H6" s="555" t="s">
        <v>14</v>
      </c>
      <c r="I6" s="68" t="s">
        <v>156</v>
      </c>
      <c r="J6" s="68" t="s">
        <v>17</v>
      </c>
      <c r="K6" s="70" t="s">
        <v>18</v>
      </c>
      <c r="L6" s="68" t="s">
        <v>19</v>
      </c>
      <c r="M6" s="185" t="s">
        <v>20</v>
      </c>
      <c r="N6" s="615" t="s">
        <v>21</v>
      </c>
      <c r="O6" s="468"/>
      <c r="P6" s="710" t="s">
        <v>22</v>
      </c>
      <c r="Q6" s="710"/>
      <c r="R6" s="708" t="s">
        <v>23</v>
      </c>
      <c r="S6" s="708"/>
      <c r="T6" s="696" t="s">
        <v>24</v>
      </c>
      <c r="U6" s="696"/>
    </row>
    <row r="7" spans="1:21" ht="33.75">
      <c r="A7" s="431" t="s">
        <v>1496</v>
      </c>
      <c r="B7" s="306" t="s">
        <v>1497</v>
      </c>
      <c r="C7" s="109"/>
      <c r="D7" s="109"/>
      <c r="E7" s="234" t="s">
        <v>1498</v>
      </c>
      <c r="F7" s="432">
        <v>5</v>
      </c>
      <c r="G7" s="597">
        <v>30</v>
      </c>
      <c r="H7" s="598">
        <v>0</v>
      </c>
      <c r="I7" s="189">
        <f t="shared" ref="I7:I26" si="0">SUM(F7:H7)</f>
        <v>35</v>
      </c>
      <c r="J7" s="189"/>
      <c r="K7" s="433"/>
      <c r="L7" s="191">
        <v>0.08</v>
      </c>
      <c r="M7" s="434">
        <f t="shared" ref="M7:M26" si="1">ROUND((I7*K7),2)</f>
        <v>0</v>
      </c>
      <c r="N7" s="679">
        <f t="shared" ref="N7:N26" si="2">ROUND((M7+M7*L7),2)</f>
        <v>0</v>
      </c>
      <c r="O7" s="466"/>
      <c r="P7" s="677">
        <f t="shared" ref="P7:P26" si="3">ROUND((F7*K7),2)</f>
        <v>0</v>
      </c>
      <c r="Q7" s="608">
        <f t="shared" ref="Q7:Q26" si="4">ROUND((P7+P7*L7),2)</f>
        <v>0</v>
      </c>
      <c r="R7" s="195">
        <f t="shared" ref="R7:R26" si="5">ROUND((G7*K7),2)</f>
        <v>0</v>
      </c>
      <c r="S7" s="195">
        <f t="shared" ref="S7:S26" si="6">ROUND((R7+R7*L7),2)</f>
        <v>0</v>
      </c>
      <c r="T7" s="194">
        <f t="shared" ref="T7:T26" si="7">ROUND((H7*K7),2)</f>
        <v>0</v>
      </c>
      <c r="U7" s="194">
        <f t="shared" ref="U7:U26" si="8">ROUND((T7+T7*L7),2)</f>
        <v>0</v>
      </c>
    </row>
    <row r="8" spans="1:21" ht="33.75">
      <c r="A8" s="431" t="s">
        <v>1499</v>
      </c>
      <c r="B8" s="306" t="s">
        <v>1500</v>
      </c>
      <c r="C8" s="109"/>
      <c r="D8" s="109"/>
      <c r="E8" s="234" t="s">
        <v>1501</v>
      </c>
      <c r="F8" s="432">
        <v>40</v>
      </c>
      <c r="G8" s="597">
        <v>50</v>
      </c>
      <c r="H8" s="598">
        <v>120</v>
      </c>
      <c r="I8" s="189">
        <f t="shared" si="0"/>
        <v>210</v>
      </c>
      <c r="J8" s="189"/>
      <c r="K8" s="433"/>
      <c r="L8" s="191">
        <v>0.08</v>
      </c>
      <c r="M8" s="434">
        <f t="shared" si="1"/>
        <v>0</v>
      </c>
      <c r="N8" s="679">
        <f t="shared" si="2"/>
        <v>0</v>
      </c>
      <c r="O8" s="466"/>
      <c r="P8" s="677">
        <f t="shared" si="3"/>
        <v>0</v>
      </c>
      <c r="Q8" s="608">
        <f t="shared" si="4"/>
        <v>0</v>
      </c>
      <c r="R8" s="195">
        <f t="shared" si="5"/>
        <v>0</v>
      </c>
      <c r="S8" s="195">
        <f t="shared" si="6"/>
        <v>0</v>
      </c>
      <c r="T8" s="194">
        <f t="shared" si="7"/>
        <v>0</v>
      </c>
      <c r="U8" s="194">
        <f t="shared" si="8"/>
        <v>0</v>
      </c>
    </row>
    <row r="9" spans="1:21" ht="45">
      <c r="A9" s="431" t="s">
        <v>1502</v>
      </c>
      <c r="B9" s="306" t="s">
        <v>1503</v>
      </c>
      <c r="C9" s="109"/>
      <c r="D9" s="109"/>
      <c r="E9" s="234" t="s">
        <v>1504</v>
      </c>
      <c r="F9" s="432">
        <v>15</v>
      </c>
      <c r="G9" s="597">
        <v>55</v>
      </c>
      <c r="H9" s="598">
        <v>20</v>
      </c>
      <c r="I9" s="189">
        <f t="shared" si="0"/>
        <v>90</v>
      </c>
      <c r="J9" s="189"/>
      <c r="K9" s="433"/>
      <c r="L9" s="191">
        <v>0.08</v>
      </c>
      <c r="M9" s="434">
        <f t="shared" si="1"/>
        <v>0</v>
      </c>
      <c r="N9" s="679">
        <f t="shared" si="2"/>
        <v>0</v>
      </c>
      <c r="O9" s="466"/>
      <c r="P9" s="677">
        <f t="shared" si="3"/>
        <v>0</v>
      </c>
      <c r="Q9" s="608">
        <f t="shared" si="4"/>
        <v>0</v>
      </c>
      <c r="R9" s="195">
        <f t="shared" si="5"/>
        <v>0</v>
      </c>
      <c r="S9" s="195">
        <f t="shared" si="6"/>
        <v>0</v>
      </c>
      <c r="T9" s="194">
        <f t="shared" si="7"/>
        <v>0</v>
      </c>
      <c r="U9" s="194">
        <f t="shared" si="8"/>
        <v>0</v>
      </c>
    </row>
    <row r="10" spans="1:21" ht="45">
      <c r="A10" s="431" t="s">
        <v>1505</v>
      </c>
      <c r="B10" s="306" t="s">
        <v>1506</v>
      </c>
      <c r="C10" s="109"/>
      <c r="D10" s="109"/>
      <c r="E10" s="234" t="s">
        <v>1507</v>
      </c>
      <c r="F10" s="432">
        <v>10</v>
      </c>
      <c r="G10" s="597">
        <v>25</v>
      </c>
      <c r="H10" s="598">
        <v>0</v>
      </c>
      <c r="I10" s="189">
        <f t="shared" si="0"/>
        <v>35</v>
      </c>
      <c r="J10" s="189"/>
      <c r="K10" s="433"/>
      <c r="L10" s="191">
        <v>0.08</v>
      </c>
      <c r="M10" s="434">
        <f t="shared" si="1"/>
        <v>0</v>
      </c>
      <c r="N10" s="679">
        <f t="shared" si="2"/>
        <v>0</v>
      </c>
      <c r="O10" s="466"/>
      <c r="P10" s="677">
        <f t="shared" si="3"/>
        <v>0</v>
      </c>
      <c r="Q10" s="608">
        <f t="shared" si="4"/>
        <v>0</v>
      </c>
      <c r="R10" s="195">
        <f t="shared" si="5"/>
        <v>0</v>
      </c>
      <c r="S10" s="195">
        <f t="shared" si="6"/>
        <v>0</v>
      </c>
      <c r="T10" s="194">
        <f t="shared" si="7"/>
        <v>0</v>
      </c>
      <c r="U10" s="194">
        <f t="shared" si="8"/>
        <v>0</v>
      </c>
    </row>
    <row r="11" spans="1:21" ht="33.75">
      <c r="A11" s="431" t="s">
        <v>1508</v>
      </c>
      <c r="B11" s="306" t="s">
        <v>1509</v>
      </c>
      <c r="C11" s="109"/>
      <c r="D11" s="109"/>
      <c r="E11" s="234" t="s">
        <v>1510</v>
      </c>
      <c r="F11" s="432">
        <v>3</v>
      </c>
      <c r="G11" s="597">
        <v>30</v>
      </c>
      <c r="H11" s="598">
        <v>0</v>
      </c>
      <c r="I11" s="189">
        <f t="shared" si="0"/>
        <v>33</v>
      </c>
      <c r="J11" s="189"/>
      <c r="K11" s="433"/>
      <c r="L11" s="191">
        <v>0.08</v>
      </c>
      <c r="M11" s="434">
        <f t="shared" si="1"/>
        <v>0</v>
      </c>
      <c r="N11" s="679">
        <f t="shared" si="2"/>
        <v>0</v>
      </c>
      <c r="O11" s="466"/>
      <c r="P11" s="677">
        <f t="shared" si="3"/>
        <v>0</v>
      </c>
      <c r="Q11" s="608">
        <f t="shared" si="4"/>
        <v>0</v>
      </c>
      <c r="R11" s="195">
        <f t="shared" si="5"/>
        <v>0</v>
      </c>
      <c r="S11" s="195">
        <f t="shared" si="6"/>
        <v>0</v>
      </c>
      <c r="T11" s="194">
        <f t="shared" si="7"/>
        <v>0</v>
      </c>
      <c r="U11" s="194">
        <f t="shared" si="8"/>
        <v>0</v>
      </c>
    </row>
    <row r="12" spans="1:21" ht="45">
      <c r="A12" s="431" t="s">
        <v>1511</v>
      </c>
      <c r="B12" s="143" t="s">
        <v>1512</v>
      </c>
      <c r="C12" s="109"/>
      <c r="D12" s="109"/>
      <c r="E12" s="143" t="s">
        <v>1513</v>
      </c>
      <c r="F12" s="432">
        <v>3</v>
      </c>
      <c r="G12" s="597">
        <v>2</v>
      </c>
      <c r="H12" s="598">
        <v>0</v>
      </c>
      <c r="I12" s="189">
        <f t="shared" si="0"/>
        <v>5</v>
      </c>
      <c r="J12" s="189"/>
      <c r="K12" s="433"/>
      <c r="L12" s="191">
        <v>0.08</v>
      </c>
      <c r="M12" s="434">
        <f t="shared" si="1"/>
        <v>0</v>
      </c>
      <c r="N12" s="679">
        <f t="shared" si="2"/>
        <v>0</v>
      </c>
      <c r="O12" s="466"/>
      <c r="P12" s="677">
        <f t="shared" si="3"/>
        <v>0</v>
      </c>
      <c r="Q12" s="608">
        <f t="shared" si="4"/>
        <v>0</v>
      </c>
      <c r="R12" s="195">
        <f t="shared" si="5"/>
        <v>0</v>
      </c>
      <c r="S12" s="195">
        <f t="shared" si="6"/>
        <v>0</v>
      </c>
      <c r="T12" s="194">
        <f t="shared" si="7"/>
        <v>0</v>
      </c>
      <c r="U12" s="194">
        <f t="shared" si="8"/>
        <v>0</v>
      </c>
    </row>
    <row r="13" spans="1:21" ht="33.75">
      <c r="A13" s="431" t="s">
        <v>1514</v>
      </c>
      <c r="B13" s="143" t="s">
        <v>1515</v>
      </c>
      <c r="C13" s="109"/>
      <c r="D13" s="109"/>
      <c r="E13" s="143" t="s">
        <v>1516</v>
      </c>
      <c r="F13" s="432">
        <v>25</v>
      </c>
      <c r="G13" s="597">
        <v>5</v>
      </c>
      <c r="H13" s="598">
        <v>25</v>
      </c>
      <c r="I13" s="189">
        <f t="shared" si="0"/>
        <v>55</v>
      </c>
      <c r="J13" s="189"/>
      <c r="K13" s="433"/>
      <c r="L13" s="191">
        <v>0.08</v>
      </c>
      <c r="M13" s="434">
        <f t="shared" si="1"/>
        <v>0</v>
      </c>
      <c r="N13" s="679">
        <f t="shared" si="2"/>
        <v>0</v>
      </c>
      <c r="O13" s="466"/>
      <c r="P13" s="677">
        <f t="shared" si="3"/>
        <v>0</v>
      </c>
      <c r="Q13" s="608">
        <f t="shared" si="4"/>
        <v>0</v>
      </c>
      <c r="R13" s="195">
        <f t="shared" si="5"/>
        <v>0</v>
      </c>
      <c r="S13" s="195">
        <f t="shared" si="6"/>
        <v>0</v>
      </c>
      <c r="T13" s="194">
        <f t="shared" si="7"/>
        <v>0</v>
      </c>
      <c r="U13" s="194">
        <f t="shared" si="8"/>
        <v>0</v>
      </c>
    </row>
    <row r="14" spans="1:21" ht="33.75">
      <c r="A14" s="431" t="s">
        <v>1517</v>
      </c>
      <c r="B14" s="306" t="s">
        <v>1518</v>
      </c>
      <c r="C14" s="109"/>
      <c r="D14" s="109"/>
      <c r="E14" s="234" t="s">
        <v>1519</v>
      </c>
      <c r="F14" s="432">
        <v>5</v>
      </c>
      <c r="G14" s="597">
        <v>1</v>
      </c>
      <c r="H14" s="598">
        <v>0</v>
      </c>
      <c r="I14" s="189">
        <f t="shared" si="0"/>
        <v>6</v>
      </c>
      <c r="J14" s="189"/>
      <c r="K14" s="433"/>
      <c r="L14" s="191">
        <v>0.08</v>
      </c>
      <c r="M14" s="434">
        <f t="shared" si="1"/>
        <v>0</v>
      </c>
      <c r="N14" s="679">
        <f t="shared" si="2"/>
        <v>0</v>
      </c>
      <c r="O14" s="466"/>
      <c r="P14" s="677">
        <f t="shared" si="3"/>
        <v>0</v>
      </c>
      <c r="Q14" s="608">
        <f t="shared" si="4"/>
        <v>0</v>
      </c>
      <c r="R14" s="195">
        <f t="shared" si="5"/>
        <v>0</v>
      </c>
      <c r="S14" s="195">
        <f t="shared" si="6"/>
        <v>0</v>
      </c>
      <c r="T14" s="194">
        <f t="shared" si="7"/>
        <v>0</v>
      </c>
      <c r="U14" s="194">
        <f t="shared" si="8"/>
        <v>0</v>
      </c>
    </row>
    <row r="15" spans="1:21" ht="45">
      <c r="A15" s="431" t="s">
        <v>1520</v>
      </c>
      <c r="B15" s="306" t="s">
        <v>1521</v>
      </c>
      <c r="C15" s="109"/>
      <c r="D15" s="109"/>
      <c r="E15" s="234" t="s">
        <v>1522</v>
      </c>
      <c r="F15" s="432">
        <v>5</v>
      </c>
      <c r="G15" s="597">
        <v>2</v>
      </c>
      <c r="H15" s="598">
        <v>5</v>
      </c>
      <c r="I15" s="189">
        <f t="shared" si="0"/>
        <v>12</v>
      </c>
      <c r="J15" s="189"/>
      <c r="K15" s="433"/>
      <c r="L15" s="191">
        <v>0.08</v>
      </c>
      <c r="M15" s="434">
        <f t="shared" si="1"/>
        <v>0</v>
      </c>
      <c r="N15" s="679">
        <f t="shared" si="2"/>
        <v>0</v>
      </c>
      <c r="O15" s="466"/>
      <c r="P15" s="677">
        <f t="shared" si="3"/>
        <v>0</v>
      </c>
      <c r="Q15" s="608">
        <f t="shared" si="4"/>
        <v>0</v>
      </c>
      <c r="R15" s="195">
        <f t="shared" si="5"/>
        <v>0</v>
      </c>
      <c r="S15" s="195">
        <f t="shared" si="6"/>
        <v>0</v>
      </c>
      <c r="T15" s="194">
        <f t="shared" si="7"/>
        <v>0</v>
      </c>
      <c r="U15" s="194">
        <f t="shared" si="8"/>
        <v>0</v>
      </c>
    </row>
    <row r="16" spans="1:21" ht="22.5">
      <c r="A16" s="431" t="s">
        <v>1523</v>
      </c>
      <c r="B16" s="306" t="s">
        <v>1524</v>
      </c>
      <c r="C16" s="109"/>
      <c r="D16" s="109"/>
      <c r="E16" s="234" t="s">
        <v>1525</v>
      </c>
      <c r="F16" s="432">
        <v>5</v>
      </c>
      <c r="G16" s="597">
        <v>2</v>
      </c>
      <c r="H16" s="598">
        <v>0</v>
      </c>
      <c r="I16" s="189">
        <f t="shared" si="0"/>
        <v>7</v>
      </c>
      <c r="J16" s="189"/>
      <c r="K16" s="433"/>
      <c r="L16" s="191">
        <v>0.08</v>
      </c>
      <c r="M16" s="434">
        <f t="shared" si="1"/>
        <v>0</v>
      </c>
      <c r="N16" s="679">
        <f t="shared" si="2"/>
        <v>0</v>
      </c>
      <c r="O16" s="466"/>
      <c r="P16" s="677">
        <f t="shared" si="3"/>
        <v>0</v>
      </c>
      <c r="Q16" s="608">
        <f t="shared" si="4"/>
        <v>0</v>
      </c>
      <c r="R16" s="195">
        <f t="shared" si="5"/>
        <v>0</v>
      </c>
      <c r="S16" s="195">
        <f t="shared" si="6"/>
        <v>0</v>
      </c>
      <c r="T16" s="194">
        <f t="shared" si="7"/>
        <v>0</v>
      </c>
      <c r="U16" s="194">
        <f t="shared" si="8"/>
        <v>0</v>
      </c>
    </row>
    <row r="17" spans="1:21" ht="33.75">
      <c r="A17" s="431" t="s">
        <v>1526</v>
      </c>
      <c r="B17" s="306" t="s">
        <v>1527</v>
      </c>
      <c r="C17" s="109"/>
      <c r="D17" s="109"/>
      <c r="E17" s="234" t="s">
        <v>1528</v>
      </c>
      <c r="F17" s="432">
        <v>140</v>
      </c>
      <c r="G17" s="597">
        <v>110</v>
      </c>
      <c r="H17" s="598">
        <v>500</v>
      </c>
      <c r="I17" s="189">
        <f t="shared" si="0"/>
        <v>750</v>
      </c>
      <c r="J17" s="189"/>
      <c r="K17" s="433"/>
      <c r="L17" s="191">
        <v>0.08</v>
      </c>
      <c r="M17" s="434">
        <f t="shared" si="1"/>
        <v>0</v>
      </c>
      <c r="N17" s="679">
        <f t="shared" si="2"/>
        <v>0</v>
      </c>
      <c r="O17" s="466"/>
      <c r="P17" s="677">
        <f t="shared" si="3"/>
        <v>0</v>
      </c>
      <c r="Q17" s="608">
        <f t="shared" si="4"/>
        <v>0</v>
      </c>
      <c r="R17" s="195">
        <f t="shared" si="5"/>
        <v>0</v>
      </c>
      <c r="S17" s="195">
        <f t="shared" si="6"/>
        <v>0</v>
      </c>
      <c r="T17" s="194">
        <f t="shared" si="7"/>
        <v>0</v>
      </c>
      <c r="U17" s="194">
        <f t="shared" si="8"/>
        <v>0</v>
      </c>
    </row>
    <row r="18" spans="1:21" ht="33.75">
      <c r="A18" s="431" t="s">
        <v>1529</v>
      </c>
      <c r="B18" s="157" t="s">
        <v>1530</v>
      </c>
      <c r="C18" s="68"/>
      <c r="D18" s="159"/>
      <c r="E18" s="68" t="s">
        <v>1531</v>
      </c>
      <c r="F18" s="68">
        <v>0</v>
      </c>
      <c r="G18" s="597">
        <v>3</v>
      </c>
      <c r="H18" s="598">
        <v>0</v>
      </c>
      <c r="I18" s="189">
        <f t="shared" si="0"/>
        <v>3</v>
      </c>
      <c r="J18" s="112"/>
      <c r="K18" s="161"/>
      <c r="L18" s="114">
        <v>0.08</v>
      </c>
      <c r="M18" s="434">
        <f t="shared" si="1"/>
        <v>0</v>
      </c>
      <c r="N18" s="679">
        <f t="shared" si="2"/>
        <v>0</v>
      </c>
      <c r="O18" s="465"/>
      <c r="P18" s="677">
        <f t="shared" si="3"/>
        <v>0</v>
      </c>
      <c r="Q18" s="608">
        <f t="shared" si="4"/>
        <v>0</v>
      </c>
      <c r="R18" s="195">
        <f t="shared" si="5"/>
        <v>0</v>
      </c>
      <c r="S18" s="118">
        <f t="shared" si="6"/>
        <v>0</v>
      </c>
      <c r="T18" s="194">
        <f t="shared" si="7"/>
        <v>0</v>
      </c>
      <c r="U18" s="194">
        <f t="shared" si="8"/>
        <v>0</v>
      </c>
    </row>
    <row r="19" spans="1:21" ht="60">
      <c r="A19" s="431" t="s">
        <v>1532</v>
      </c>
      <c r="B19" s="19" t="s">
        <v>1533</v>
      </c>
      <c r="C19" s="19"/>
      <c r="D19" s="36"/>
      <c r="E19" s="17" t="s">
        <v>1534</v>
      </c>
      <c r="F19" s="21">
        <v>2</v>
      </c>
      <c r="G19" s="597">
        <v>2</v>
      </c>
      <c r="H19" s="598">
        <v>40</v>
      </c>
      <c r="I19" s="189">
        <f t="shared" si="0"/>
        <v>44</v>
      </c>
      <c r="J19" s="384"/>
      <c r="K19" s="435"/>
      <c r="L19" s="34">
        <v>0.08</v>
      </c>
      <c r="M19" s="434">
        <f t="shared" si="1"/>
        <v>0</v>
      </c>
      <c r="N19" s="679">
        <f t="shared" si="2"/>
        <v>0</v>
      </c>
      <c r="O19" s="675"/>
      <c r="P19" s="677">
        <f t="shared" si="3"/>
        <v>0</v>
      </c>
      <c r="Q19" s="608">
        <f t="shared" si="4"/>
        <v>0</v>
      </c>
      <c r="R19" s="195">
        <f t="shared" si="5"/>
        <v>0</v>
      </c>
      <c r="S19" s="118">
        <f t="shared" si="6"/>
        <v>0</v>
      </c>
      <c r="T19" s="194">
        <f t="shared" si="7"/>
        <v>0</v>
      </c>
      <c r="U19" s="194">
        <f t="shared" si="8"/>
        <v>0</v>
      </c>
    </row>
    <row r="20" spans="1:21" ht="36">
      <c r="A20" s="431" t="s">
        <v>1535</v>
      </c>
      <c r="B20" s="19" t="s">
        <v>1536</v>
      </c>
      <c r="C20" s="19"/>
      <c r="D20" s="20"/>
      <c r="E20" s="17" t="s">
        <v>1537</v>
      </c>
      <c r="F20" s="68">
        <v>5</v>
      </c>
      <c r="G20" s="597">
        <v>0</v>
      </c>
      <c r="H20" s="518">
        <v>0</v>
      </c>
      <c r="I20" s="189">
        <f t="shared" si="0"/>
        <v>5</v>
      </c>
      <c r="J20" s="112"/>
      <c r="K20" s="161"/>
      <c r="L20" s="34">
        <v>0.08</v>
      </c>
      <c r="M20" s="434">
        <f t="shared" si="1"/>
        <v>0</v>
      </c>
      <c r="N20" s="679">
        <f t="shared" si="2"/>
        <v>0</v>
      </c>
      <c r="O20" s="467"/>
      <c r="P20" s="677">
        <f t="shared" si="3"/>
        <v>0</v>
      </c>
      <c r="Q20" s="608">
        <f t="shared" si="4"/>
        <v>0</v>
      </c>
      <c r="R20" s="195">
        <f t="shared" si="5"/>
        <v>0</v>
      </c>
      <c r="S20" s="118">
        <f t="shared" si="6"/>
        <v>0</v>
      </c>
      <c r="T20" s="194">
        <f t="shared" si="7"/>
        <v>0</v>
      </c>
      <c r="U20" s="194">
        <f t="shared" si="8"/>
        <v>0</v>
      </c>
    </row>
    <row r="21" spans="1:21" ht="48">
      <c r="A21" s="431" t="s">
        <v>1538</v>
      </c>
      <c r="B21" s="19" t="s">
        <v>1539</v>
      </c>
      <c r="C21" s="19"/>
      <c r="D21" s="20"/>
      <c r="E21" s="17" t="s">
        <v>1540</v>
      </c>
      <c r="F21" s="68">
        <v>5</v>
      </c>
      <c r="G21" s="597">
        <v>0</v>
      </c>
      <c r="H21" s="518">
        <v>0</v>
      </c>
      <c r="I21" s="189">
        <f t="shared" si="0"/>
        <v>5</v>
      </c>
      <c r="J21" s="112"/>
      <c r="K21" s="161"/>
      <c r="L21" s="34">
        <v>0.08</v>
      </c>
      <c r="M21" s="434">
        <f t="shared" si="1"/>
        <v>0</v>
      </c>
      <c r="N21" s="679">
        <f t="shared" si="2"/>
        <v>0</v>
      </c>
      <c r="O21" s="467"/>
      <c r="P21" s="677">
        <f t="shared" si="3"/>
        <v>0</v>
      </c>
      <c r="Q21" s="608">
        <f t="shared" si="4"/>
        <v>0</v>
      </c>
      <c r="R21" s="195">
        <f t="shared" si="5"/>
        <v>0</v>
      </c>
      <c r="S21" s="118">
        <f t="shared" si="6"/>
        <v>0</v>
      </c>
      <c r="T21" s="194">
        <f t="shared" si="7"/>
        <v>0</v>
      </c>
      <c r="U21" s="194">
        <f t="shared" si="8"/>
        <v>0</v>
      </c>
    </row>
    <row r="22" spans="1:21" ht="33.75">
      <c r="A22" s="431" t="s">
        <v>1541</v>
      </c>
      <c r="B22" s="306" t="s">
        <v>1542</v>
      </c>
      <c r="C22" s="109"/>
      <c r="D22" s="109"/>
      <c r="E22" s="234" t="s">
        <v>1543</v>
      </c>
      <c r="F22" s="432">
        <v>20</v>
      </c>
      <c r="G22" s="597">
        <v>15</v>
      </c>
      <c r="H22" s="598">
        <v>110</v>
      </c>
      <c r="I22" s="189">
        <f t="shared" si="0"/>
        <v>145</v>
      </c>
      <c r="J22" s="189"/>
      <c r="K22" s="433"/>
      <c r="L22" s="191">
        <v>0.08</v>
      </c>
      <c r="M22" s="434">
        <f t="shared" si="1"/>
        <v>0</v>
      </c>
      <c r="N22" s="679">
        <f t="shared" si="2"/>
        <v>0</v>
      </c>
      <c r="O22" s="466"/>
      <c r="P22" s="677">
        <f t="shared" si="3"/>
        <v>0</v>
      </c>
      <c r="Q22" s="608">
        <f t="shared" si="4"/>
        <v>0</v>
      </c>
      <c r="R22" s="195">
        <f t="shared" si="5"/>
        <v>0</v>
      </c>
      <c r="S22" s="118">
        <f t="shared" si="6"/>
        <v>0</v>
      </c>
      <c r="T22" s="194">
        <f t="shared" si="7"/>
        <v>0</v>
      </c>
      <c r="U22" s="194">
        <f t="shared" si="8"/>
        <v>0</v>
      </c>
    </row>
    <row r="23" spans="1:21" ht="45">
      <c r="A23" s="431" t="s">
        <v>1544</v>
      </c>
      <c r="B23" s="306" t="s">
        <v>1545</v>
      </c>
      <c r="C23" s="109"/>
      <c r="D23" s="109"/>
      <c r="E23" s="234" t="s">
        <v>1546</v>
      </c>
      <c r="F23" s="432">
        <v>10</v>
      </c>
      <c r="G23" s="597">
        <v>10</v>
      </c>
      <c r="H23" s="598">
        <v>5</v>
      </c>
      <c r="I23" s="189">
        <f t="shared" si="0"/>
        <v>25</v>
      </c>
      <c r="J23" s="189"/>
      <c r="K23" s="433"/>
      <c r="L23" s="191">
        <v>0.08</v>
      </c>
      <c r="M23" s="434">
        <f t="shared" si="1"/>
        <v>0</v>
      </c>
      <c r="N23" s="679">
        <f t="shared" si="2"/>
        <v>0</v>
      </c>
      <c r="O23" s="466"/>
      <c r="P23" s="677">
        <f t="shared" si="3"/>
        <v>0</v>
      </c>
      <c r="Q23" s="608">
        <f t="shared" si="4"/>
        <v>0</v>
      </c>
      <c r="R23" s="195">
        <f t="shared" si="5"/>
        <v>0</v>
      </c>
      <c r="S23" s="118">
        <f t="shared" si="6"/>
        <v>0</v>
      </c>
      <c r="T23" s="194">
        <f t="shared" si="7"/>
        <v>0</v>
      </c>
      <c r="U23" s="194">
        <f t="shared" si="8"/>
        <v>0</v>
      </c>
    </row>
    <row r="24" spans="1:21" ht="33.75">
      <c r="A24" s="431" t="s">
        <v>1547</v>
      </c>
      <c r="B24" s="306" t="s">
        <v>1548</v>
      </c>
      <c r="C24" s="109"/>
      <c r="D24" s="109"/>
      <c r="E24" s="234" t="s">
        <v>1549</v>
      </c>
      <c r="F24" s="432">
        <v>5</v>
      </c>
      <c r="G24" s="597">
        <v>3</v>
      </c>
      <c r="H24" s="598">
        <v>50</v>
      </c>
      <c r="I24" s="189">
        <f t="shared" si="0"/>
        <v>58</v>
      </c>
      <c r="J24" s="189"/>
      <c r="K24" s="433"/>
      <c r="L24" s="191">
        <v>0.08</v>
      </c>
      <c r="M24" s="434">
        <f t="shared" si="1"/>
        <v>0</v>
      </c>
      <c r="N24" s="679">
        <f t="shared" si="2"/>
        <v>0</v>
      </c>
      <c r="O24" s="466"/>
      <c r="P24" s="677">
        <f t="shared" si="3"/>
        <v>0</v>
      </c>
      <c r="Q24" s="608">
        <f t="shared" si="4"/>
        <v>0</v>
      </c>
      <c r="R24" s="195">
        <f t="shared" si="5"/>
        <v>0</v>
      </c>
      <c r="S24" s="118">
        <f t="shared" si="6"/>
        <v>0</v>
      </c>
      <c r="T24" s="194">
        <f t="shared" si="7"/>
        <v>0</v>
      </c>
      <c r="U24" s="194">
        <f t="shared" si="8"/>
        <v>0</v>
      </c>
    </row>
    <row r="25" spans="1:21" ht="33.75">
      <c r="A25" s="431" t="s">
        <v>1550</v>
      </c>
      <c r="B25" s="306" t="s">
        <v>1551</v>
      </c>
      <c r="C25" s="109"/>
      <c r="D25" s="109"/>
      <c r="E25" s="234" t="s">
        <v>1552</v>
      </c>
      <c r="F25" s="432">
        <v>5</v>
      </c>
      <c r="G25" s="597">
        <v>15</v>
      </c>
      <c r="H25" s="598">
        <v>0</v>
      </c>
      <c r="I25" s="189">
        <f t="shared" si="0"/>
        <v>20</v>
      </c>
      <c r="J25" s="189"/>
      <c r="K25" s="433"/>
      <c r="L25" s="191">
        <v>0.08</v>
      </c>
      <c r="M25" s="434">
        <f t="shared" si="1"/>
        <v>0</v>
      </c>
      <c r="N25" s="679">
        <f t="shared" si="2"/>
        <v>0</v>
      </c>
      <c r="O25" s="466"/>
      <c r="P25" s="677">
        <f t="shared" si="3"/>
        <v>0</v>
      </c>
      <c r="Q25" s="608">
        <f t="shared" si="4"/>
        <v>0</v>
      </c>
      <c r="R25" s="195">
        <f t="shared" si="5"/>
        <v>0</v>
      </c>
      <c r="S25" s="118">
        <f t="shared" si="6"/>
        <v>0</v>
      </c>
      <c r="T25" s="194">
        <f t="shared" si="7"/>
        <v>0</v>
      </c>
      <c r="U25" s="194">
        <f t="shared" si="8"/>
        <v>0</v>
      </c>
    </row>
    <row r="26" spans="1:21" ht="33.75">
      <c r="A26" s="431" t="s">
        <v>1553</v>
      </c>
      <c r="B26" s="306" t="s">
        <v>1554</v>
      </c>
      <c r="C26" s="109"/>
      <c r="D26" s="109"/>
      <c r="E26" s="234" t="s">
        <v>1555</v>
      </c>
      <c r="F26" s="432">
        <v>1</v>
      </c>
      <c r="G26" s="597">
        <v>12</v>
      </c>
      <c r="H26" s="598">
        <v>0</v>
      </c>
      <c r="I26" s="189">
        <f t="shared" si="0"/>
        <v>13</v>
      </c>
      <c r="J26" s="189"/>
      <c r="K26" s="433"/>
      <c r="L26" s="191">
        <v>0.08</v>
      </c>
      <c r="M26" s="434">
        <f t="shared" si="1"/>
        <v>0</v>
      </c>
      <c r="N26" s="679">
        <f t="shared" si="2"/>
        <v>0</v>
      </c>
      <c r="O26" s="466"/>
      <c r="P26" s="677">
        <f t="shared" si="3"/>
        <v>0</v>
      </c>
      <c r="Q26" s="608">
        <f t="shared" si="4"/>
        <v>0</v>
      </c>
      <c r="R26" s="195">
        <f t="shared" si="5"/>
        <v>0</v>
      </c>
      <c r="S26" s="118">
        <f t="shared" si="6"/>
        <v>0</v>
      </c>
      <c r="T26" s="194">
        <f t="shared" si="7"/>
        <v>0</v>
      </c>
      <c r="U26" s="194">
        <f t="shared" si="8"/>
        <v>0</v>
      </c>
    </row>
    <row r="27" spans="1:21">
      <c r="A27" s="711" t="s">
        <v>1556</v>
      </c>
      <c r="B27" s="711"/>
      <c r="C27" s="711"/>
      <c r="D27" s="711"/>
      <c r="E27" s="711"/>
      <c r="F27" s="711"/>
      <c r="G27" s="711"/>
      <c r="H27" s="711"/>
      <c r="I27" s="711"/>
      <c r="J27" s="711"/>
      <c r="K27" s="711"/>
      <c r="L27" s="711"/>
      <c r="M27" s="434">
        <f>SUM(M7:M26)</f>
        <v>0</v>
      </c>
      <c r="N27" s="679">
        <f>SUM(N7:N26)</f>
        <v>0</v>
      </c>
      <c r="O27" s="468"/>
      <c r="P27" s="678">
        <f t="shared" ref="P27:U27" si="9">SUM(P7:P26)</f>
        <v>0</v>
      </c>
      <c r="Q27" s="678">
        <f t="shared" si="9"/>
        <v>0</v>
      </c>
      <c r="R27" s="436">
        <f t="shared" si="9"/>
        <v>0</v>
      </c>
      <c r="S27" s="436">
        <f t="shared" si="9"/>
        <v>0</v>
      </c>
      <c r="T27" s="436">
        <f t="shared" si="9"/>
        <v>0</v>
      </c>
      <c r="U27" s="436">
        <f t="shared" si="9"/>
        <v>0</v>
      </c>
    </row>
    <row r="28" spans="1:21">
      <c r="A28" s="206"/>
      <c r="B28" s="437" t="s">
        <v>1557</v>
      </c>
      <c r="C28" s="205"/>
      <c r="D28" s="206"/>
      <c r="E28" s="206"/>
      <c r="F28" s="424"/>
      <c r="G28" s="206"/>
      <c r="H28" s="206"/>
      <c r="I28" s="424"/>
      <c r="J28" s="426"/>
      <c r="K28" s="427"/>
      <c r="L28" s="426"/>
      <c r="M28" s="426"/>
      <c r="N28" s="206"/>
      <c r="O28" s="468"/>
      <c r="P28" s="438"/>
      <c r="Q28" s="438"/>
      <c r="R28" s="438"/>
      <c r="S28" s="206"/>
      <c r="T28" s="206"/>
      <c r="U28" s="206"/>
    </row>
    <row r="29" spans="1:21">
      <c r="A29" s="206"/>
      <c r="B29" s="482" t="s">
        <v>1558</v>
      </c>
      <c r="C29" s="206"/>
      <c r="D29" s="206"/>
      <c r="E29" s="206"/>
      <c r="F29" s="424"/>
      <c r="G29" s="206"/>
      <c r="H29" s="206"/>
      <c r="I29" s="424"/>
      <c r="J29" s="426"/>
      <c r="K29" s="427"/>
      <c r="L29" s="426"/>
      <c r="M29" s="426"/>
      <c r="N29" s="206"/>
      <c r="O29" s="468"/>
      <c r="P29" s="438"/>
      <c r="Q29" s="438"/>
      <c r="R29" s="206"/>
      <c r="S29" s="206"/>
      <c r="T29" s="206"/>
      <c r="U29" s="206"/>
    </row>
    <row r="30" spans="1:21">
      <c r="A30" s="180" t="s">
        <v>98</v>
      </c>
      <c r="B30" s="180"/>
      <c r="C30" s="180"/>
      <c r="D30" s="202"/>
      <c r="E30" s="202"/>
      <c r="F30" s="202"/>
      <c r="G30" s="206"/>
      <c r="H30" s="206"/>
      <c r="I30" s="201"/>
      <c r="J30" s="201"/>
      <c r="K30" s="180"/>
      <c r="L30" s="203"/>
      <c r="M30" s="203"/>
      <c r="N30" s="180"/>
      <c r="O30" s="184"/>
      <c r="P30" s="204"/>
      <c r="Q30" s="204"/>
      <c r="R30" s="204"/>
      <c r="S30" s="180"/>
      <c r="T30" s="204"/>
      <c r="U30" s="180"/>
    </row>
    <row r="31" spans="1:21">
      <c r="A31" s="180" t="s">
        <v>99</v>
      </c>
      <c r="B31" s="52"/>
      <c r="C31" s="52"/>
      <c r="D31" s="202"/>
      <c r="E31" s="202"/>
      <c r="F31" s="180"/>
      <c r="G31" s="206"/>
      <c r="H31" s="206"/>
      <c r="I31" s="180"/>
      <c r="J31" s="201"/>
      <c r="K31" s="180"/>
      <c r="L31" s="203"/>
      <c r="M31" s="203"/>
      <c r="N31" s="180"/>
      <c r="O31" s="184"/>
      <c r="P31" s="204"/>
      <c r="Q31" s="204"/>
      <c r="R31" s="180"/>
      <c r="S31" s="180"/>
      <c r="T31" s="180"/>
      <c r="U31" s="180"/>
    </row>
    <row r="32" spans="1:21">
      <c r="A32" s="180"/>
      <c r="B32" s="52"/>
      <c r="C32" s="52"/>
      <c r="D32" s="202"/>
      <c r="E32" s="202"/>
      <c r="F32" s="202"/>
      <c r="G32" s="373"/>
      <c r="H32" s="373"/>
      <c r="I32" s="373"/>
      <c r="J32" s="201"/>
      <c r="K32" s="180"/>
      <c r="L32" s="203"/>
      <c r="M32" s="203"/>
      <c r="N32" s="180"/>
      <c r="O32" s="184"/>
      <c r="P32" s="204"/>
      <c r="Q32" s="204"/>
      <c r="R32" s="180"/>
      <c r="S32" s="180"/>
      <c r="T32" s="180"/>
      <c r="U32" s="180"/>
    </row>
  </sheetData>
  <mergeCells count="4">
    <mergeCell ref="P6:Q6"/>
    <mergeCell ref="R6:S6"/>
    <mergeCell ref="T6:U6"/>
    <mergeCell ref="A27:L27"/>
  </mergeCells>
  <conditionalFormatting sqref="K26 O26 K22 O20:O22 K7:K18 O7:O18">
    <cfRule type="expression" dxfId="16" priority="1">
      <formula>NA()</formula>
    </cfRule>
  </conditionalFormatting>
  <conditionalFormatting sqref="P7:Q26">
    <cfRule type="expression" dxfId="15" priority="2">
      <formula>NA()</formula>
    </cfRule>
  </conditionalFormatting>
  <conditionalFormatting sqref="R7:S26">
    <cfRule type="expression" dxfId="14" priority="3">
      <formula>NA()</formula>
    </cfRule>
  </conditionalFormatting>
  <conditionalFormatting sqref="T7:U26">
    <cfRule type="expression" dxfId="13" priority="4">
      <formula>NA()</formula>
    </cfRule>
  </conditionalFormatting>
  <conditionalFormatting sqref="K20">
    <cfRule type="expression" dxfId="12" priority="5">
      <formula>NA()</formula>
    </cfRule>
  </conditionalFormatting>
  <conditionalFormatting sqref="K21">
    <cfRule type="expression" dxfId="11" priority="6">
      <formula>NA()</formula>
    </cfRule>
  </conditionalFormatting>
  <pageMargins left="0.7" right="0.7" top="0.75" bottom="0.75" header="0.3" footer="0.3"/>
  <pageSetup paperSize="9" scale="5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14"/>
  <sheetViews>
    <sheetView zoomScaleNormal="100" workbookViewId="0">
      <selection activeCell="A5" sqref="A5"/>
    </sheetView>
  </sheetViews>
  <sheetFormatPr defaultRowHeight="15"/>
  <cols>
    <col min="2" max="2" width="21.140625" customWidth="1"/>
  </cols>
  <sheetData>
    <row r="1" spans="1:21">
      <c r="A1" s="50" t="s">
        <v>0</v>
      </c>
      <c r="B1" s="153"/>
      <c r="C1" s="153"/>
      <c r="D1" s="153"/>
      <c r="E1" s="153"/>
      <c r="F1" s="439"/>
      <c r="G1" s="440"/>
      <c r="H1" s="53" t="s">
        <v>1</v>
      </c>
      <c r="I1" s="439"/>
      <c r="J1" s="441"/>
      <c r="K1" s="442"/>
      <c r="L1" s="441"/>
      <c r="M1" s="441"/>
      <c r="N1" s="153"/>
      <c r="O1" s="153"/>
      <c r="P1" s="153"/>
      <c r="Q1" s="153"/>
      <c r="R1" s="153"/>
      <c r="S1" s="153"/>
      <c r="T1" s="153"/>
      <c r="U1" s="153"/>
    </row>
    <row r="2" spans="1:21">
      <c r="A2" s="53" t="s">
        <v>2</v>
      </c>
      <c r="B2" s="153"/>
      <c r="C2" s="153"/>
      <c r="D2" s="153"/>
      <c r="E2" s="153"/>
      <c r="F2" s="439"/>
      <c r="G2" s="153"/>
      <c r="H2" s="153"/>
      <c r="I2" s="439"/>
      <c r="J2" s="441"/>
      <c r="K2" s="442"/>
      <c r="L2" s="441"/>
      <c r="M2" s="441"/>
      <c r="N2" s="153"/>
      <c r="O2" s="153"/>
      <c r="P2" s="153"/>
      <c r="Q2" s="153"/>
      <c r="R2" s="153"/>
      <c r="S2" s="153"/>
      <c r="T2" s="153"/>
      <c r="U2" s="153"/>
    </row>
    <row r="3" spans="1:21">
      <c r="A3" s="153"/>
      <c r="B3" s="153"/>
      <c r="C3" s="153"/>
      <c r="D3" s="153"/>
      <c r="E3" s="153"/>
      <c r="F3" s="439"/>
      <c r="G3" s="153"/>
      <c r="H3" s="153"/>
      <c r="I3" s="439"/>
      <c r="J3" s="441"/>
      <c r="K3" s="442"/>
      <c r="L3" s="441"/>
      <c r="M3" s="441"/>
      <c r="N3" s="153"/>
      <c r="O3" s="153"/>
      <c r="P3" s="153"/>
      <c r="Q3" s="153"/>
      <c r="R3" s="153"/>
      <c r="S3" s="153"/>
      <c r="T3" s="153"/>
      <c r="U3" s="153"/>
    </row>
    <row r="4" spans="1:21">
      <c r="A4" s="443" t="s">
        <v>1971</v>
      </c>
      <c r="B4" s="153"/>
      <c r="C4" s="153"/>
      <c r="D4" s="153"/>
      <c r="E4" s="153"/>
      <c r="F4" s="153" t="s">
        <v>4</v>
      </c>
      <c r="G4" s="440"/>
      <c r="H4" s="444"/>
      <c r="I4" s="439"/>
      <c r="J4" s="441"/>
      <c r="K4" s="442"/>
      <c r="L4" s="441"/>
      <c r="M4" s="441"/>
      <c r="N4" s="153"/>
      <c r="O4" s="153"/>
      <c r="P4" s="153"/>
      <c r="Q4" s="153"/>
      <c r="R4" s="153"/>
      <c r="S4" s="153"/>
      <c r="T4" s="153"/>
      <c r="U4" s="153"/>
    </row>
    <row r="5" spans="1:21" ht="33.75">
      <c r="A5" s="64"/>
      <c r="B5" s="65"/>
      <c r="C5" s="64"/>
      <c r="D5" s="230"/>
      <c r="E5" s="230"/>
      <c r="F5" s="66" t="s">
        <v>5</v>
      </c>
      <c r="G5" s="556" t="s">
        <v>6</v>
      </c>
      <c r="H5" s="555" t="s">
        <v>7</v>
      </c>
      <c r="I5" s="66" t="s">
        <v>8</v>
      </c>
      <c r="J5" s="52"/>
      <c r="K5" s="52"/>
      <c r="L5" s="67"/>
      <c r="M5" s="51"/>
      <c r="N5" s="51"/>
      <c r="O5" s="56"/>
      <c r="P5" s="53"/>
      <c r="Q5" s="53"/>
      <c r="R5" s="53"/>
      <c r="S5" s="53"/>
      <c r="T5" s="53"/>
      <c r="U5" s="53"/>
    </row>
    <row r="6" spans="1:21" ht="56.25">
      <c r="A6" s="68" t="s">
        <v>9</v>
      </c>
      <c r="B6" s="68" t="s">
        <v>10</v>
      </c>
      <c r="C6" s="112" t="s">
        <v>11</v>
      </c>
      <c r="D6" s="112" t="s">
        <v>12</v>
      </c>
      <c r="E6" s="68" t="s">
        <v>13</v>
      </c>
      <c r="F6" s="68" t="s">
        <v>14</v>
      </c>
      <c r="G6" s="557" t="s">
        <v>14</v>
      </c>
      <c r="H6" s="555" t="s">
        <v>14</v>
      </c>
      <c r="I6" s="68" t="s">
        <v>156</v>
      </c>
      <c r="J6" s="68" t="s">
        <v>17</v>
      </c>
      <c r="K6" s="70" t="s">
        <v>18</v>
      </c>
      <c r="L6" s="68" t="s">
        <v>19</v>
      </c>
      <c r="M6" s="141" t="s">
        <v>20</v>
      </c>
      <c r="N6" s="32" t="s">
        <v>21</v>
      </c>
      <c r="O6" s="153"/>
      <c r="P6" s="688" t="s">
        <v>22</v>
      </c>
      <c r="Q6" s="688"/>
      <c r="R6" s="704" t="s">
        <v>23</v>
      </c>
      <c r="S6" s="704"/>
      <c r="T6" s="688" t="s">
        <v>24</v>
      </c>
      <c r="U6" s="688"/>
    </row>
    <row r="7" spans="1:21" ht="60">
      <c r="A7" s="445" t="s">
        <v>1559</v>
      </c>
      <c r="B7" s="446" t="s">
        <v>1560</v>
      </c>
      <c r="C7" s="83"/>
      <c r="D7" s="159"/>
      <c r="E7" s="447" t="s">
        <v>1561</v>
      </c>
      <c r="F7" s="235">
        <v>2</v>
      </c>
      <c r="G7" s="562">
        <v>25</v>
      </c>
      <c r="H7" s="563">
        <v>0</v>
      </c>
      <c r="I7" s="235">
        <f>SUM(F7:H7)</f>
        <v>27</v>
      </c>
      <c r="J7" s="448"/>
      <c r="K7" s="449"/>
      <c r="L7" s="77">
        <v>0.08</v>
      </c>
      <c r="M7" s="450">
        <f>ROUND((I7*K7),2)</f>
        <v>0</v>
      </c>
      <c r="N7" s="450">
        <f>ROUND((M7+M7*L7),2)</f>
        <v>0</v>
      </c>
      <c r="O7" s="451"/>
      <c r="P7" s="81">
        <f>ROUND((F7*K7),2)</f>
        <v>0</v>
      </c>
      <c r="Q7" s="118">
        <f>ROUND((P7+P7*L7),2)</f>
        <v>0</v>
      </c>
      <c r="R7" s="118">
        <f>ROUND((G7*K7),2)</f>
        <v>0</v>
      </c>
      <c r="S7" s="118">
        <f>ROUND((R7+R7*L7),2)</f>
        <v>0</v>
      </c>
      <c r="T7" s="81">
        <f>ROUND((H7*K7),2)</f>
        <v>0</v>
      </c>
      <c r="U7" s="81">
        <f>ROUND((T7+T7*L7),2)</f>
        <v>0</v>
      </c>
    </row>
    <row r="8" spans="1:21" ht="60">
      <c r="A8" s="445" t="s">
        <v>1562</v>
      </c>
      <c r="B8" s="446" t="s">
        <v>1563</v>
      </c>
      <c r="C8" s="83"/>
      <c r="D8" s="159"/>
      <c r="E8" s="447" t="s">
        <v>1564</v>
      </c>
      <c r="F8" s="235">
        <v>3</v>
      </c>
      <c r="G8" s="562">
        <v>30</v>
      </c>
      <c r="H8" s="563">
        <v>0</v>
      </c>
      <c r="I8" s="235">
        <f t="shared" ref="I8:I9" si="0">SUM(F8:H8)</f>
        <v>33</v>
      </c>
      <c r="J8" s="448"/>
      <c r="K8" s="449"/>
      <c r="L8" s="77">
        <v>0.08</v>
      </c>
      <c r="M8" s="450">
        <f>ROUND((I8*K8),2)</f>
        <v>0</v>
      </c>
      <c r="N8" s="450">
        <f>ROUND((M8+M8*L8),2)</f>
        <v>0</v>
      </c>
      <c r="O8" s="451"/>
      <c r="P8" s="81">
        <f t="shared" ref="P8:P9" si="1">ROUND((F8*K8),2)</f>
        <v>0</v>
      </c>
      <c r="Q8" s="118">
        <f t="shared" ref="Q8:Q9" si="2">ROUND((P8+P8*L8),2)</f>
        <v>0</v>
      </c>
      <c r="R8" s="118">
        <f t="shared" ref="R8:R9" si="3">ROUND((G8*K8),2)</f>
        <v>0</v>
      </c>
      <c r="S8" s="118">
        <f t="shared" ref="S8:S9" si="4">ROUND((R8+R8*L8),2)</f>
        <v>0</v>
      </c>
      <c r="T8" s="81">
        <f t="shared" ref="T8:T9" si="5">ROUND((H8*K8),2)</f>
        <v>0</v>
      </c>
      <c r="U8" s="81">
        <f t="shared" ref="U8:U9" si="6">ROUND((T8+T8*L8),2)</f>
        <v>0</v>
      </c>
    </row>
    <row r="9" spans="1:21" ht="60">
      <c r="A9" s="445" t="s">
        <v>1565</v>
      </c>
      <c r="B9" s="452" t="s">
        <v>1566</v>
      </c>
      <c r="C9" s="453"/>
      <c r="D9" s="202"/>
      <c r="E9" s="454" t="s">
        <v>1567</v>
      </c>
      <c r="F9" s="175">
        <v>1</v>
      </c>
      <c r="G9" s="564">
        <v>20</v>
      </c>
      <c r="H9" s="565">
        <v>0</v>
      </c>
      <c r="I9" s="235">
        <f t="shared" si="0"/>
        <v>21</v>
      </c>
      <c r="J9" s="455"/>
      <c r="K9" s="456"/>
      <c r="L9" s="150">
        <v>0.08</v>
      </c>
      <c r="M9" s="450">
        <f>ROUND((I9*K9),2)</f>
        <v>0</v>
      </c>
      <c r="N9" s="450">
        <f>ROUND((M9+M9*L9),2)</f>
        <v>0</v>
      </c>
      <c r="O9" s="451"/>
      <c r="P9" s="81">
        <f t="shared" si="1"/>
        <v>0</v>
      </c>
      <c r="Q9" s="118">
        <f t="shared" si="2"/>
        <v>0</v>
      </c>
      <c r="R9" s="118">
        <f t="shared" si="3"/>
        <v>0</v>
      </c>
      <c r="S9" s="118">
        <f t="shared" si="4"/>
        <v>0</v>
      </c>
      <c r="T9" s="81">
        <f t="shared" si="5"/>
        <v>0</v>
      </c>
      <c r="U9" s="81">
        <f t="shared" si="6"/>
        <v>0</v>
      </c>
    </row>
    <row r="10" spans="1:21">
      <c r="A10" s="699" t="s">
        <v>1568</v>
      </c>
      <c r="B10" s="699"/>
      <c r="C10" s="699"/>
      <c r="D10" s="699"/>
      <c r="E10" s="699"/>
      <c r="F10" s="699"/>
      <c r="G10" s="699"/>
      <c r="H10" s="699"/>
      <c r="I10" s="699"/>
      <c r="J10" s="699"/>
      <c r="K10" s="699"/>
      <c r="L10" s="699"/>
      <c r="M10" s="457">
        <f>SUM(M7:M9)</f>
        <v>0</v>
      </c>
      <c r="N10" s="457">
        <f>SUM(N7:N9)</f>
        <v>0</v>
      </c>
      <c r="O10" s="153"/>
      <c r="P10" s="81">
        <f t="shared" ref="P10:U10" si="7">SUM(P7:P9)</f>
        <v>0</v>
      </c>
      <c r="Q10" s="118">
        <f t="shared" si="7"/>
        <v>0</v>
      </c>
      <c r="R10" s="118">
        <f t="shared" si="7"/>
        <v>0</v>
      </c>
      <c r="S10" s="118">
        <f t="shared" si="7"/>
        <v>0</v>
      </c>
      <c r="T10" s="81">
        <f t="shared" si="7"/>
        <v>0</v>
      </c>
      <c r="U10" s="81">
        <f t="shared" si="7"/>
        <v>0</v>
      </c>
    </row>
    <row r="11" spans="1:21">
      <c r="A11" s="153"/>
      <c r="B11" s="153"/>
      <c r="C11" s="153"/>
      <c r="D11" s="153"/>
      <c r="E11" s="153"/>
      <c r="F11" s="439"/>
      <c r="G11" s="153"/>
      <c r="H11" s="153"/>
      <c r="I11" s="439"/>
      <c r="J11" s="441"/>
      <c r="K11" s="442"/>
      <c r="L11" s="441"/>
      <c r="M11" s="441"/>
      <c r="N11" s="153"/>
      <c r="O11" s="153"/>
      <c r="P11" s="153"/>
      <c r="Q11" s="153"/>
      <c r="R11" s="153"/>
      <c r="S11" s="153"/>
      <c r="T11" s="153"/>
      <c r="U11" s="153"/>
    </row>
    <row r="12" spans="1:21">
      <c r="A12" s="53"/>
      <c r="B12" s="51"/>
      <c r="C12" s="53"/>
      <c r="D12" s="102"/>
      <c r="E12" s="102"/>
      <c r="F12" s="102"/>
      <c r="G12" s="102"/>
      <c r="H12" s="102"/>
      <c r="I12" s="57"/>
      <c r="J12" s="57"/>
      <c r="K12" s="53"/>
      <c r="L12" s="55"/>
      <c r="M12" s="55"/>
      <c r="N12" s="53"/>
      <c r="O12" s="56"/>
      <c r="P12" s="103"/>
      <c r="Q12" s="103"/>
      <c r="R12" s="103"/>
      <c r="S12" s="53"/>
      <c r="T12" s="103"/>
      <c r="U12" s="53"/>
    </row>
    <row r="13" spans="1:21">
      <c r="A13" s="53" t="s">
        <v>98</v>
      </c>
      <c r="B13" s="51"/>
      <c r="C13" s="53"/>
      <c r="D13" s="102"/>
      <c r="E13" s="102"/>
      <c r="F13" s="53"/>
      <c r="G13" s="102"/>
      <c r="H13" s="102"/>
      <c r="I13" s="53"/>
      <c r="J13" s="57"/>
      <c r="K13" s="53"/>
      <c r="L13" s="55"/>
      <c r="M13" s="55"/>
      <c r="N13" s="53"/>
      <c r="O13" s="56"/>
      <c r="P13" s="103"/>
      <c r="Q13" s="103"/>
      <c r="R13" s="53"/>
      <c r="S13" s="53"/>
      <c r="T13" s="53"/>
      <c r="U13" s="53"/>
    </row>
    <row r="14" spans="1:21">
      <c r="A14" s="53" t="s">
        <v>99</v>
      </c>
      <c r="B14" s="51"/>
      <c r="C14" s="53"/>
      <c r="D14" s="102"/>
      <c r="E14" s="102"/>
      <c r="F14" s="102"/>
      <c r="G14" s="480"/>
      <c r="H14" s="480"/>
      <c r="I14" s="480"/>
      <c r="J14" s="57"/>
      <c r="K14" s="53"/>
      <c r="L14" s="55"/>
      <c r="M14" s="55"/>
      <c r="N14" s="53"/>
      <c r="O14" s="56"/>
      <c r="P14" s="103"/>
      <c r="Q14" s="103"/>
      <c r="R14" s="53"/>
      <c r="S14" s="53"/>
      <c r="T14" s="53"/>
      <c r="U14" s="53"/>
    </row>
  </sheetData>
  <mergeCells count="4">
    <mergeCell ref="P6:Q6"/>
    <mergeCell ref="R6:S6"/>
    <mergeCell ref="T6:U6"/>
    <mergeCell ref="A10:L10"/>
  </mergeCells>
  <conditionalFormatting sqref="K7:K9 O7:O9">
    <cfRule type="expression" dxfId="10" priority="1">
      <formula>ga()</formula>
    </cfRule>
  </conditionalFormatting>
  <conditionalFormatting sqref="P7:Q10">
    <cfRule type="expression" dxfId="9" priority="2">
      <formula>NA()</formula>
    </cfRule>
  </conditionalFormatting>
  <conditionalFormatting sqref="R7:S10">
    <cfRule type="expression" dxfId="8" priority="3">
      <formula>NA()</formula>
    </cfRule>
  </conditionalFormatting>
  <conditionalFormatting sqref="T7:U10">
    <cfRule type="expression" dxfId="7" priority="4">
      <formula>NA()</formula>
    </cfRule>
  </conditionalFormatting>
  <pageMargins left="0.7" right="0.7" top="0.75" bottom="0.75" header="0.3" footer="0.3"/>
  <pageSetup paperSize="9" scale="65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U88"/>
  <sheetViews>
    <sheetView zoomScaleNormal="100" workbookViewId="0">
      <selection activeCell="A5" sqref="A5"/>
    </sheetView>
  </sheetViews>
  <sheetFormatPr defaultRowHeight="15"/>
  <cols>
    <col min="1" max="1" width="6.28515625" customWidth="1"/>
    <col min="2" max="2" width="23.140625" customWidth="1"/>
    <col min="5" max="5" width="10.7109375" customWidth="1"/>
  </cols>
  <sheetData>
    <row r="1" spans="1:21">
      <c r="A1" s="370" t="s">
        <v>0</v>
      </c>
      <c r="B1" s="180"/>
      <c r="C1" s="52"/>
      <c r="D1" s="180"/>
      <c r="E1" s="67"/>
      <c r="F1" s="202"/>
      <c r="G1" s="371"/>
      <c r="H1" s="180" t="s">
        <v>1</v>
      </c>
      <c r="I1" s="458"/>
      <c r="J1" s="374"/>
      <c r="K1" s="459"/>
      <c r="L1" s="374"/>
      <c r="M1" s="374"/>
      <c r="N1" s="180"/>
      <c r="O1" s="180"/>
      <c r="P1" s="180"/>
      <c r="Q1" s="180"/>
      <c r="R1" s="180"/>
      <c r="S1" s="180"/>
      <c r="T1" s="180"/>
      <c r="U1" s="180"/>
    </row>
    <row r="2" spans="1:21">
      <c r="A2" s="180" t="s">
        <v>2</v>
      </c>
      <c r="B2" s="180"/>
      <c r="C2" s="52"/>
      <c r="D2" s="180"/>
      <c r="E2" s="698"/>
      <c r="F2" s="698"/>
      <c r="G2" s="698"/>
      <c r="H2" s="698"/>
      <c r="I2" s="458"/>
      <c r="J2" s="374"/>
      <c r="K2" s="459"/>
      <c r="L2" s="374"/>
      <c r="M2" s="374"/>
      <c r="N2" s="180"/>
      <c r="O2" s="180"/>
      <c r="P2" s="180"/>
      <c r="Q2" s="180"/>
      <c r="R2" s="180"/>
      <c r="S2" s="180"/>
      <c r="T2" s="180"/>
      <c r="U2" s="180"/>
    </row>
    <row r="3" spans="1:21">
      <c r="A3" s="180"/>
      <c r="B3" s="180"/>
      <c r="C3" s="52"/>
      <c r="D3" s="180"/>
      <c r="E3" s="67"/>
      <c r="F3" s="202"/>
      <c r="G3" s="371"/>
      <c r="H3" s="460"/>
      <c r="I3" s="458"/>
      <c r="J3" s="374"/>
      <c r="K3" s="459"/>
      <c r="L3" s="374"/>
      <c r="M3" s="374"/>
      <c r="N3" s="180"/>
      <c r="O3" s="180"/>
      <c r="P3" s="180"/>
      <c r="Q3" s="180"/>
      <c r="R3" s="180"/>
      <c r="S3" s="180"/>
      <c r="T3" s="180"/>
      <c r="U3" s="180"/>
    </row>
    <row r="4" spans="1:21">
      <c r="A4" s="181" t="s">
        <v>1970</v>
      </c>
      <c r="B4" s="180"/>
      <c r="C4" s="52"/>
      <c r="D4" s="180"/>
      <c r="E4" s="67"/>
      <c r="F4" s="461" t="s">
        <v>4</v>
      </c>
      <c r="G4" s="461"/>
      <c r="H4" s="461"/>
      <c r="I4" s="461"/>
      <c r="J4" s="374"/>
      <c r="K4" s="459"/>
      <c r="L4" s="374"/>
      <c r="M4" s="374"/>
      <c r="N4" s="180"/>
      <c r="O4" s="180"/>
      <c r="P4" s="180"/>
      <c r="Q4" s="180"/>
      <c r="R4" s="180"/>
      <c r="S4" s="180"/>
      <c r="T4" s="180"/>
      <c r="U4" s="180"/>
    </row>
    <row r="5" spans="1:21" ht="33.75">
      <c r="A5" s="64"/>
      <c r="B5" s="65"/>
      <c r="C5" s="64"/>
      <c r="D5" s="230"/>
      <c r="E5" s="230"/>
      <c r="F5" s="66" t="s">
        <v>5</v>
      </c>
      <c r="G5" s="556" t="s">
        <v>6</v>
      </c>
      <c r="H5" s="555" t="s">
        <v>7</v>
      </c>
      <c r="I5" s="66" t="s">
        <v>8</v>
      </c>
      <c r="J5" s="52"/>
      <c r="K5" s="52"/>
      <c r="L5" s="67"/>
      <c r="M5" s="52"/>
      <c r="N5" s="52"/>
      <c r="O5" s="184"/>
      <c r="P5" s="180"/>
      <c r="Q5" s="180"/>
      <c r="R5" s="180"/>
      <c r="S5" s="180"/>
      <c r="T5" s="180"/>
      <c r="U5" s="180"/>
    </row>
    <row r="6" spans="1:21" ht="45">
      <c r="A6" s="68" t="s">
        <v>9</v>
      </c>
      <c r="B6" s="68" t="s">
        <v>10</v>
      </c>
      <c r="C6" s="69" t="s">
        <v>11</v>
      </c>
      <c r="D6" s="69" t="s">
        <v>12</v>
      </c>
      <c r="E6" s="68" t="s">
        <v>13</v>
      </c>
      <c r="F6" s="68" t="s">
        <v>14</v>
      </c>
      <c r="G6" s="557" t="s">
        <v>14</v>
      </c>
      <c r="H6" s="555" t="s">
        <v>14</v>
      </c>
      <c r="I6" s="68" t="s">
        <v>156</v>
      </c>
      <c r="J6" s="68" t="s">
        <v>17</v>
      </c>
      <c r="K6" s="70" t="s">
        <v>18</v>
      </c>
      <c r="L6" s="68" t="s">
        <v>19</v>
      </c>
      <c r="M6" s="185" t="s">
        <v>20</v>
      </c>
      <c r="N6" s="615" t="s">
        <v>21</v>
      </c>
      <c r="O6" s="468"/>
      <c r="P6" s="710" t="s">
        <v>22</v>
      </c>
      <c r="Q6" s="710"/>
      <c r="R6" s="708" t="s">
        <v>23</v>
      </c>
      <c r="S6" s="708"/>
      <c r="T6" s="696" t="s">
        <v>24</v>
      </c>
      <c r="U6" s="696"/>
    </row>
    <row r="7" spans="1:21" ht="22.5">
      <c r="A7" s="462" t="s">
        <v>1569</v>
      </c>
      <c r="B7" s="143" t="s">
        <v>1570</v>
      </c>
      <c r="C7" s="109"/>
      <c r="D7" s="159"/>
      <c r="E7" s="68" t="s">
        <v>1571</v>
      </c>
      <c r="F7" s="432">
        <v>20</v>
      </c>
      <c r="G7" s="597">
        <v>25</v>
      </c>
      <c r="H7" s="598">
        <v>20</v>
      </c>
      <c r="I7" s="189">
        <f>SUM(F7:H7)</f>
        <v>65</v>
      </c>
      <c r="J7" s="189"/>
      <c r="K7" s="123"/>
      <c r="L7" s="191">
        <v>0.08</v>
      </c>
      <c r="M7" s="434">
        <f>ROUND((I7*K7),2)</f>
        <v>0</v>
      </c>
      <c r="N7" s="679">
        <f t="shared" ref="N7:N70" si="0">ROUND((M7+M7*L7),2)</f>
        <v>0</v>
      </c>
      <c r="O7" s="466"/>
      <c r="P7" s="677">
        <f t="shared" ref="P7:P70" si="1">ROUND((F7*K7),2)</f>
        <v>0</v>
      </c>
      <c r="Q7" s="608">
        <f t="shared" ref="Q7:Q70" si="2">ROUND((P7+P7*L7),2)</f>
        <v>0</v>
      </c>
      <c r="R7" s="195">
        <f t="shared" ref="R7:R70" si="3">ROUND((G7*K7),2)</f>
        <v>0</v>
      </c>
      <c r="S7" s="195">
        <f t="shared" ref="S7:S70" si="4">ROUND((R7+R7*L7),2)</f>
        <v>0</v>
      </c>
      <c r="T7" s="194">
        <f t="shared" ref="T7:T70" si="5">ROUND((H7*K7),2)</f>
        <v>0</v>
      </c>
      <c r="U7" s="194">
        <f t="shared" ref="U7:U70" si="6">ROUND((T7+T7*L7),2)</f>
        <v>0</v>
      </c>
    </row>
    <row r="8" spans="1:21">
      <c r="A8" s="462" t="s">
        <v>1572</v>
      </c>
      <c r="B8" s="143" t="s">
        <v>1573</v>
      </c>
      <c r="C8" s="109"/>
      <c r="D8" s="109"/>
      <c r="E8" s="68" t="s">
        <v>1574</v>
      </c>
      <c r="F8" s="432">
        <v>10</v>
      </c>
      <c r="G8" s="597">
        <v>1</v>
      </c>
      <c r="H8" s="553">
        <v>1</v>
      </c>
      <c r="I8" s="189">
        <f t="shared" ref="I8:I71" si="7">SUM(F8:H8)</f>
        <v>12</v>
      </c>
      <c r="J8" s="112"/>
      <c r="K8" s="217"/>
      <c r="L8" s="124">
        <v>0.08</v>
      </c>
      <c r="M8" s="434">
        <f t="shared" ref="M8:M71" si="8">ROUND((I8*K8),2)</f>
        <v>0</v>
      </c>
      <c r="N8" s="679">
        <f t="shared" si="0"/>
        <v>0</v>
      </c>
      <c r="O8" s="184"/>
      <c r="P8" s="677">
        <f t="shared" si="1"/>
        <v>0</v>
      </c>
      <c r="Q8" s="608">
        <f t="shared" si="2"/>
        <v>0</v>
      </c>
      <c r="R8" s="195">
        <f t="shared" si="3"/>
        <v>0</v>
      </c>
      <c r="S8" s="195">
        <f t="shared" si="4"/>
        <v>0</v>
      </c>
      <c r="T8" s="194">
        <f t="shared" si="5"/>
        <v>0</v>
      </c>
      <c r="U8" s="194">
        <f t="shared" si="6"/>
        <v>0</v>
      </c>
    </row>
    <row r="9" spans="1:21" ht="22.5">
      <c r="A9" s="462" t="s">
        <v>1575</v>
      </c>
      <c r="B9" s="143" t="s">
        <v>1576</v>
      </c>
      <c r="C9" s="109"/>
      <c r="D9" s="159"/>
      <c r="E9" s="68" t="s">
        <v>1577</v>
      </c>
      <c r="F9" s="432">
        <v>20</v>
      </c>
      <c r="G9" s="597">
        <v>55</v>
      </c>
      <c r="H9" s="598">
        <v>0</v>
      </c>
      <c r="I9" s="189">
        <f t="shared" si="7"/>
        <v>75</v>
      </c>
      <c r="J9" s="189"/>
      <c r="K9" s="123"/>
      <c r="L9" s="191">
        <v>0.08</v>
      </c>
      <c r="M9" s="434">
        <f t="shared" si="8"/>
        <v>0</v>
      </c>
      <c r="N9" s="679">
        <f t="shared" si="0"/>
        <v>0</v>
      </c>
      <c r="O9" s="466"/>
      <c r="P9" s="677">
        <f t="shared" si="1"/>
        <v>0</v>
      </c>
      <c r="Q9" s="608">
        <f t="shared" si="2"/>
        <v>0</v>
      </c>
      <c r="R9" s="195">
        <f t="shared" si="3"/>
        <v>0</v>
      </c>
      <c r="S9" s="195">
        <f t="shared" si="4"/>
        <v>0</v>
      </c>
      <c r="T9" s="194">
        <f t="shared" si="5"/>
        <v>0</v>
      </c>
      <c r="U9" s="194">
        <f t="shared" si="6"/>
        <v>0</v>
      </c>
    </row>
    <row r="10" spans="1:21" ht="22.5">
      <c r="A10" s="462" t="s">
        <v>1578</v>
      </c>
      <c r="B10" s="143" t="s">
        <v>1579</v>
      </c>
      <c r="C10" s="109"/>
      <c r="D10" s="159"/>
      <c r="E10" s="68" t="s">
        <v>1580</v>
      </c>
      <c r="F10" s="432">
        <v>15</v>
      </c>
      <c r="G10" s="597">
        <v>20</v>
      </c>
      <c r="H10" s="598">
        <v>30</v>
      </c>
      <c r="I10" s="189">
        <f t="shared" si="7"/>
        <v>65</v>
      </c>
      <c r="J10" s="189"/>
      <c r="K10" s="123"/>
      <c r="L10" s="191">
        <v>0.08</v>
      </c>
      <c r="M10" s="434">
        <f t="shared" si="8"/>
        <v>0</v>
      </c>
      <c r="N10" s="679">
        <f t="shared" si="0"/>
        <v>0</v>
      </c>
      <c r="O10" s="466"/>
      <c r="P10" s="677">
        <f t="shared" si="1"/>
        <v>0</v>
      </c>
      <c r="Q10" s="608">
        <f t="shared" si="2"/>
        <v>0</v>
      </c>
      <c r="R10" s="195">
        <f t="shared" si="3"/>
        <v>0</v>
      </c>
      <c r="S10" s="195">
        <f t="shared" si="4"/>
        <v>0</v>
      </c>
      <c r="T10" s="194">
        <f t="shared" si="5"/>
        <v>0</v>
      </c>
      <c r="U10" s="194">
        <f t="shared" si="6"/>
        <v>0</v>
      </c>
    </row>
    <row r="11" spans="1:21" ht="22.5">
      <c r="A11" s="462" t="s">
        <v>1581</v>
      </c>
      <c r="B11" s="143" t="s">
        <v>1582</v>
      </c>
      <c r="C11" s="109"/>
      <c r="D11" s="159"/>
      <c r="E11" s="68" t="s">
        <v>1583</v>
      </c>
      <c r="F11" s="432">
        <v>35</v>
      </c>
      <c r="G11" s="597">
        <v>5</v>
      </c>
      <c r="H11" s="598">
        <v>6</v>
      </c>
      <c r="I11" s="189">
        <f t="shared" si="7"/>
        <v>46</v>
      </c>
      <c r="J11" s="189"/>
      <c r="K11" s="123"/>
      <c r="L11" s="191">
        <v>0.08</v>
      </c>
      <c r="M11" s="434">
        <f t="shared" si="8"/>
        <v>0</v>
      </c>
      <c r="N11" s="679">
        <f t="shared" si="0"/>
        <v>0</v>
      </c>
      <c r="O11" s="466"/>
      <c r="P11" s="677">
        <f t="shared" si="1"/>
        <v>0</v>
      </c>
      <c r="Q11" s="608">
        <f t="shared" si="2"/>
        <v>0</v>
      </c>
      <c r="R11" s="195">
        <f t="shared" si="3"/>
        <v>0</v>
      </c>
      <c r="S11" s="195">
        <f t="shared" si="4"/>
        <v>0</v>
      </c>
      <c r="T11" s="194">
        <f t="shared" si="5"/>
        <v>0</v>
      </c>
      <c r="U11" s="194">
        <f t="shared" si="6"/>
        <v>0</v>
      </c>
    </row>
    <row r="12" spans="1:21">
      <c r="A12" s="462" t="s">
        <v>1584</v>
      </c>
      <c r="B12" s="157" t="s">
        <v>1585</v>
      </c>
      <c r="C12" s="68"/>
      <c r="D12" s="159"/>
      <c r="E12" s="68" t="s">
        <v>1586</v>
      </c>
      <c r="F12" s="432">
        <v>60</v>
      </c>
      <c r="G12" s="597">
        <v>2</v>
      </c>
      <c r="H12" s="559">
        <v>0</v>
      </c>
      <c r="I12" s="189">
        <f t="shared" si="7"/>
        <v>62</v>
      </c>
      <c r="J12" s="112"/>
      <c r="K12" s="161"/>
      <c r="L12" s="114">
        <v>0.08</v>
      </c>
      <c r="M12" s="434">
        <f t="shared" si="8"/>
        <v>0</v>
      </c>
      <c r="N12" s="679">
        <f t="shared" si="0"/>
        <v>0</v>
      </c>
      <c r="O12" s="382"/>
      <c r="P12" s="677">
        <f t="shared" si="1"/>
        <v>0</v>
      </c>
      <c r="Q12" s="608">
        <f t="shared" si="2"/>
        <v>0</v>
      </c>
      <c r="R12" s="195">
        <f t="shared" si="3"/>
        <v>0</v>
      </c>
      <c r="S12" s="195">
        <f t="shared" si="4"/>
        <v>0</v>
      </c>
      <c r="T12" s="194">
        <f t="shared" si="5"/>
        <v>0</v>
      </c>
      <c r="U12" s="194">
        <f t="shared" si="6"/>
        <v>0</v>
      </c>
    </row>
    <row r="13" spans="1:21">
      <c r="A13" s="462" t="s">
        <v>1587</v>
      </c>
      <c r="B13" s="157" t="s">
        <v>1588</v>
      </c>
      <c r="C13" s="68"/>
      <c r="D13" s="159"/>
      <c r="E13" s="68" t="s">
        <v>1589</v>
      </c>
      <c r="F13" s="432">
        <v>3</v>
      </c>
      <c r="G13" s="597">
        <v>0</v>
      </c>
      <c r="H13" s="559">
        <v>0</v>
      </c>
      <c r="I13" s="189">
        <f t="shared" si="7"/>
        <v>3</v>
      </c>
      <c r="J13" s="112"/>
      <c r="K13" s="161"/>
      <c r="L13" s="114">
        <v>0.23</v>
      </c>
      <c r="M13" s="434">
        <f t="shared" si="8"/>
        <v>0</v>
      </c>
      <c r="N13" s="679">
        <f t="shared" si="0"/>
        <v>0</v>
      </c>
      <c r="O13" s="382"/>
      <c r="P13" s="677">
        <f t="shared" si="1"/>
        <v>0</v>
      </c>
      <c r="Q13" s="608">
        <f t="shared" si="2"/>
        <v>0</v>
      </c>
      <c r="R13" s="195">
        <f t="shared" si="3"/>
        <v>0</v>
      </c>
      <c r="S13" s="195">
        <f t="shared" si="4"/>
        <v>0</v>
      </c>
      <c r="T13" s="194">
        <f t="shared" si="5"/>
        <v>0</v>
      </c>
      <c r="U13" s="194">
        <f t="shared" si="6"/>
        <v>0</v>
      </c>
    </row>
    <row r="14" spans="1:21" ht="24">
      <c r="A14" s="462" t="s">
        <v>1590</v>
      </c>
      <c r="B14" s="681" t="s">
        <v>1591</v>
      </c>
      <c r="C14" s="19"/>
      <c r="D14" s="20"/>
      <c r="E14" s="17" t="s">
        <v>1592</v>
      </c>
      <c r="F14" s="432">
        <v>3</v>
      </c>
      <c r="G14" s="597">
        <v>1</v>
      </c>
      <c r="H14" s="518">
        <v>0</v>
      </c>
      <c r="I14" s="189">
        <f t="shared" si="7"/>
        <v>4</v>
      </c>
      <c r="J14" s="20"/>
      <c r="K14" s="20"/>
      <c r="L14" s="34">
        <v>0.08</v>
      </c>
      <c r="M14" s="434">
        <f t="shared" si="8"/>
        <v>0</v>
      </c>
      <c r="N14" s="679">
        <f t="shared" si="0"/>
        <v>0</v>
      </c>
      <c r="O14" s="467"/>
      <c r="P14" s="677">
        <f t="shared" si="1"/>
        <v>0</v>
      </c>
      <c r="Q14" s="608">
        <f t="shared" si="2"/>
        <v>0</v>
      </c>
      <c r="R14" s="195">
        <f t="shared" si="3"/>
        <v>0</v>
      </c>
      <c r="S14" s="195">
        <f t="shared" si="4"/>
        <v>0</v>
      </c>
      <c r="T14" s="194">
        <f t="shared" si="5"/>
        <v>0</v>
      </c>
      <c r="U14" s="194">
        <f t="shared" si="6"/>
        <v>0</v>
      </c>
    </row>
    <row r="15" spans="1:21" ht="22.5">
      <c r="A15" s="462" t="s">
        <v>1593</v>
      </c>
      <c r="B15" s="157" t="s">
        <v>1594</v>
      </c>
      <c r="C15" s="68"/>
      <c r="D15" s="159"/>
      <c r="E15" s="68" t="s">
        <v>1595</v>
      </c>
      <c r="F15" s="432">
        <v>2</v>
      </c>
      <c r="G15" s="597">
        <v>0</v>
      </c>
      <c r="H15" s="559">
        <v>0</v>
      </c>
      <c r="I15" s="189">
        <f t="shared" si="7"/>
        <v>2</v>
      </c>
      <c r="J15" s="112"/>
      <c r="K15" s="161"/>
      <c r="L15" s="114">
        <v>0.08</v>
      </c>
      <c r="M15" s="434">
        <f t="shared" si="8"/>
        <v>0</v>
      </c>
      <c r="N15" s="679">
        <f t="shared" si="0"/>
        <v>0</v>
      </c>
      <c r="O15" s="382"/>
      <c r="P15" s="677">
        <f t="shared" si="1"/>
        <v>0</v>
      </c>
      <c r="Q15" s="608">
        <f t="shared" si="2"/>
        <v>0</v>
      </c>
      <c r="R15" s="195">
        <f t="shared" si="3"/>
        <v>0</v>
      </c>
      <c r="S15" s="195">
        <f t="shared" si="4"/>
        <v>0</v>
      </c>
      <c r="T15" s="194">
        <f t="shared" si="5"/>
        <v>0</v>
      </c>
      <c r="U15" s="194">
        <f t="shared" si="6"/>
        <v>0</v>
      </c>
    </row>
    <row r="16" spans="1:21" ht="22.5">
      <c r="A16" s="462" t="s">
        <v>1596</v>
      </c>
      <c r="B16" s="143" t="s">
        <v>1597</v>
      </c>
      <c r="C16" s="109"/>
      <c r="D16" s="159"/>
      <c r="E16" s="68" t="s">
        <v>1598</v>
      </c>
      <c r="F16" s="432">
        <v>9</v>
      </c>
      <c r="G16" s="597">
        <v>3</v>
      </c>
      <c r="H16" s="598">
        <v>5</v>
      </c>
      <c r="I16" s="189">
        <f t="shared" si="7"/>
        <v>17</v>
      </c>
      <c r="J16" s="189"/>
      <c r="K16" s="123"/>
      <c r="L16" s="191">
        <v>0.08</v>
      </c>
      <c r="M16" s="434">
        <f t="shared" si="8"/>
        <v>0</v>
      </c>
      <c r="N16" s="679">
        <f t="shared" si="0"/>
        <v>0</v>
      </c>
      <c r="O16" s="466"/>
      <c r="P16" s="677">
        <f t="shared" si="1"/>
        <v>0</v>
      </c>
      <c r="Q16" s="608">
        <f t="shared" si="2"/>
        <v>0</v>
      </c>
      <c r="R16" s="195">
        <f t="shared" si="3"/>
        <v>0</v>
      </c>
      <c r="S16" s="195">
        <f t="shared" si="4"/>
        <v>0</v>
      </c>
      <c r="T16" s="194">
        <f t="shared" si="5"/>
        <v>0</v>
      </c>
      <c r="U16" s="194">
        <f t="shared" si="6"/>
        <v>0</v>
      </c>
    </row>
    <row r="17" spans="1:21" ht="36">
      <c r="A17" s="462" t="s">
        <v>1599</v>
      </c>
      <c r="B17" s="680" t="s">
        <v>1600</v>
      </c>
      <c r="C17" s="19"/>
      <c r="D17" s="20"/>
      <c r="E17" s="17" t="s">
        <v>1601</v>
      </c>
      <c r="F17" s="432">
        <v>4</v>
      </c>
      <c r="G17" s="597">
        <v>0</v>
      </c>
      <c r="H17" s="518">
        <v>0</v>
      </c>
      <c r="I17" s="189">
        <f t="shared" si="7"/>
        <v>4</v>
      </c>
      <c r="J17" s="20"/>
      <c r="K17" s="463"/>
      <c r="L17" s="34">
        <v>0.08</v>
      </c>
      <c r="M17" s="434">
        <f t="shared" si="8"/>
        <v>0</v>
      </c>
      <c r="N17" s="679">
        <f t="shared" si="0"/>
        <v>0</v>
      </c>
      <c r="O17" s="467"/>
      <c r="P17" s="677">
        <f t="shared" si="1"/>
        <v>0</v>
      </c>
      <c r="Q17" s="608">
        <f t="shared" si="2"/>
        <v>0</v>
      </c>
      <c r="R17" s="195">
        <f t="shared" si="3"/>
        <v>0</v>
      </c>
      <c r="S17" s="195">
        <f t="shared" si="4"/>
        <v>0</v>
      </c>
      <c r="T17" s="194">
        <f t="shared" si="5"/>
        <v>0</v>
      </c>
      <c r="U17" s="194">
        <f t="shared" si="6"/>
        <v>0</v>
      </c>
    </row>
    <row r="18" spans="1:21">
      <c r="A18" s="462" t="s">
        <v>1602</v>
      </c>
      <c r="B18" s="157" t="s">
        <v>1603</v>
      </c>
      <c r="C18" s="68"/>
      <c r="D18" s="159"/>
      <c r="E18" s="68" t="s">
        <v>1604</v>
      </c>
      <c r="F18" s="432">
        <v>1</v>
      </c>
      <c r="G18" s="597">
        <v>0</v>
      </c>
      <c r="H18" s="559">
        <v>0</v>
      </c>
      <c r="I18" s="189">
        <f t="shared" si="7"/>
        <v>1</v>
      </c>
      <c r="J18" s="112"/>
      <c r="K18" s="161"/>
      <c r="L18" s="114">
        <v>0.08</v>
      </c>
      <c r="M18" s="434">
        <f t="shared" si="8"/>
        <v>0</v>
      </c>
      <c r="N18" s="679">
        <f t="shared" si="0"/>
        <v>0</v>
      </c>
      <c r="O18" s="382"/>
      <c r="P18" s="677">
        <f t="shared" si="1"/>
        <v>0</v>
      </c>
      <c r="Q18" s="608">
        <f t="shared" si="2"/>
        <v>0</v>
      </c>
      <c r="R18" s="195">
        <f t="shared" si="3"/>
        <v>0</v>
      </c>
      <c r="S18" s="195">
        <f t="shared" si="4"/>
        <v>0</v>
      </c>
      <c r="T18" s="194">
        <f t="shared" si="5"/>
        <v>0</v>
      </c>
      <c r="U18" s="194">
        <f t="shared" si="6"/>
        <v>0</v>
      </c>
    </row>
    <row r="19" spans="1:21" ht="22.5">
      <c r="A19" s="462" t="s">
        <v>1605</v>
      </c>
      <c r="B19" s="143" t="s">
        <v>1606</v>
      </c>
      <c r="C19" s="109"/>
      <c r="D19" s="159"/>
      <c r="E19" s="68" t="s">
        <v>1607</v>
      </c>
      <c r="F19" s="432">
        <v>1</v>
      </c>
      <c r="G19" s="597">
        <v>0</v>
      </c>
      <c r="H19" s="598">
        <v>2</v>
      </c>
      <c r="I19" s="189">
        <f t="shared" si="7"/>
        <v>3</v>
      </c>
      <c r="J19" s="189"/>
      <c r="K19" s="123"/>
      <c r="L19" s="191">
        <v>0.08</v>
      </c>
      <c r="M19" s="434">
        <f t="shared" si="8"/>
        <v>0</v>
      </c>
      <c r="N19" s="679">
        <f t="shared" si="0"/>
        <v>0</v>
      </c>
      <c r="O19" s="466"/>
      <c r="P19" s="677">
        <f t="shared" si="1"/>
        <v>0</v>
      </c>
      <c r="Q19" s="608">
        <f t="shared" si="2"/>
        <v>0</v>
      </c>
      <c r="R19" s="195">
        <f t="shared" si="3"/>
        <v>0</v>
      </c>
      <c r="S19" s="195">
        <f t="shared" si="4"/>
        <v>0</v>
      </c>
      <c r="T19" s="194">
        <f t="shared" si="5"/>
        <v>0</v>
      </c>
      <c r="U19" s="194">
        <f t="shared" si="6"/>
        <v>0</v>
      </c>
    </row>
    <row r="20" spans="1:21" ht="22.5">
      <c r="A20" s="462" t="s">
        <v>1608</v>
      </c>
      <c r="B20" s="143" t="s">
        <v>1609</v>
      </c>
      <c r="C20" s="109"/>
      <c r="D20" s="159"/>
      <c r="E20" s="68" t="s">
        <v>1610</v>
      </c>
      <c r="F20" s="432">
        <v>5</v>
      </c>
      <c r="G20" s="597">
        <v>1</v>
      </c>
      <c r="H20" s="598">
        <v>10</v>
      </c>
      <c r="I20" s="189">
        <f t="shared" si="7"/>
        <v>16</v>
      </c>
      <c r="J20" s="189"/>
      <c r="K20" s="123"/>
      <c r="L20" s="191">
        <v>0.08</v>
      </c>
      <c r="M20" s="434">
        <f t="shared" si="8"/>
        <v>0</v>
      </c>
      <c r="N20" s="679">
        <f t="shared" si="0"/>
        <v>0</v>
      </c>
      <c r="O20" s="466"/>
      <c r="P20" s="677">
        <f t="shared" si="1"/>
        <v>0</v>
      </c>
      <c r="Q20" s="608">
        <f t="shared" si="2"/>
        <v>0</v>
      </c>
      <c r="R20" s="195">
        <f t="shared" si="3"/>
        <v>0</v>
      </c>
      <c r="S20" s="195">
        <f t="shared" si="4"/>
        <v>0</v>
      </c>
      <c r="T20" s="194">
        <f t="shared" si="5"/>
        <v>0</v>
      </c>
      <c r="U20" s="194">
        <f t="shared" si="6"/>
        <v>0</v>
      </c>
    </row>
    <row r="21" spans="1:21" ht="22.5">
      <c r="A21" s="462" t="s">
        <v>1611</v>
      </c>
      <c r="B21" s="157" t="s">
        <v>1612</v>
      </c>
      <c r="C21" s="68"/>
      <c r="D21" s="159"/>
      <c r="E21" s="68" t="s">
        <v>1613</v>
      </c>
      <c r="F21" s="432">
        <v>1</v>
      </c>
      <c r="G21" s="597">
        <v>1</v>
      </c>
      <c r="H21" s="553">
        <v>1</v>
      </c>
      <c r="I21" s="189">
        <f t="shared" si="7"/>
        <v>3</v>
      </c>
      <c r="J21" s="112"/>
      <c r="K21" s="161"/>
      <c r="L21" s="114">
        <v>0.08</v>
      </c>
      <c r="M21" s="434">
        <f t="shared" si="8"/>
        <v>0</v>
      </c>
      <c r="N21" s="679">
        <f t="shared" si="0"/>
        <v>0</v>
      </c>
      <c r="O21" s="468"/>
      <c r="P21" s="677">
        <f t="shared" si="1"/>
        <v>0</v>
      </c>
      <c r="Q21" s="608">
        <f t="shared" si="2"/>
        <v>0</v>
      </c>
      <c r="R21" s="195">
        <f t="shared" si="3"/>
        <v>0</v>
      </c>
      <c r="S21" s="195">
        <f t="shared" si="4"/>
        <v>0</v>
      </c>
      <c r="T21" s="194">
        <f t="shared" si="5"/>
        <v>0</v>
      </c>
      <c r="U21" s="194">
        <f t="shared" si="6"/>
        <v>0</v>
      </c>
    </row>
    <row r="22" spans="1:21">
      <c r="A22" s="462" t="s">
        <v>1614</v>
      </c>
      <c r="B22" s="680" t="s">
        <v>1615</v>
      </c>
      <c r="C22" s="19"/>
      <c r="D22" s="20"/>
      <c r="E22" s="17" t="s">
        <v>1616</v>
      </c>
      <c r="F22" s="432">
        <v>1</v>
      </c>
      <c r="G22" s="597">
        <v>1</v>
      </c>
      <c r="H22" s="518">
        <v>1</v>
      </c>
      <c r="I22" s="189">
        <f t="shared" si="7"/>
        <v>3</v>
      </c>
      <c r="J22" s="384"/>
      <c r="K22" s="463"/>
      <c r="L22" s="34">
        <v>0.08</v>
      </c>
      <c r="M22" s="434">
        <f t="shared" si="8"/>
        <v>0</v>
      </c>
      <c r="N22" s="679">
        <f t="shared" si="0"/>
        <v>0</v>
      </c>
      <c r="O22" s="467"/>
      <c r="P22" s="677">
        <f t="shared" si="1"/>
        <v>0</v>
      </c>
      <c r="Q22" s="608">
        <f t="shared" si="2"/>
        <v>0</v>
      </c>
      <c r="R22" s="195">
        <f t="shared" si="3"/>
        <v>0</v>
      </c>
      <c r="S22" s="195">
        <f t="shared" si="4"/>
        <v>0</v>
      </c>
      <c r="T22" s="194">
        <f t="shared" si="5"/>
        <v>0</v>
      </c>
      <c r="U22" s="194">
        <f t="shared" si="6"/>
        <v>0</v>
      </c>
    </row>
    <row r="23" spans="1:21">
      <c r="A23" s="462" t="s">
        <v>1617</v>
      </c>
      <c r="B23" s="680" t="s">
        <v>1615</v>
      </c>
      <c r="C23" s="19"/>
      <c r="D23" s="20"/>
      <c r="E23" s="17" t="s">
        <v>1618</v>
      </c>
      <c r="F23" s="432">
        <v>0</v>
      </c>
      <c r="G23" s="597">
        <v>0</v>
      </c>
      <c r="H23" s="518">
        <v>1</v>
      </c>
      <c r="I23" s="189">
        <f t="shared" si="7"/>
        <v>1</v>
      </c>
      <c r="J23" s="384"/>
      <c r="K23" s="463"/>
      <c r="L23" s="34">
        <v>0.08</v>
      </c>
      <c r="M23" s="434">
        <f t="shared" si="8"/>
        <v>0</v>
      </c>
      <c r="N23" s="679">
        <f t="shared" si="0"/>
        <v>0</v>
      </c>
      <c r="O23" s="467"/>
      <c r="P23" s="677">
        <f t="shared" si="1"/>
        <v>0</v>
      </c>
      <c r="Q23" s="608">
        <f t="shared" si="2"/>
        <v>0</v>
      </c>
      <c r="R23" s="195">
        <f t="shared" si="3"/>
        <v>0</v>
      </c>
      <c r="S23" s="195">
        <f t="shared" si="4"/>
        <v>0</v>
      </c>
      <c r="T23" s="194">
        <f t="shared" si="5"/>
        <v>0</v>
      </c>
      <c r="U23" s="194">
        <f t="shared" si="6"/>
        <v>0</v>
      </c>
    </row>
    <row r="24" spans="1:21" ht="36">
      <c r="A24" s="462" t="s">
        <v>1619</v>
      </c>
      <c r="B24" s="680" t="s">
        <v>1615</v>
      </c>
      <c r="C24" s="19"/>
      <c r="D24" s="20"/>
      <c r="E24" s="17" t="s">
        <v>1620</v>
      </c>
      <c r="F24" s="432">
        <v>0</v>
      </c>
      <c r="G24" s="597">
        <v>0</v>
      </c>
      <c r="H24" s="518">
        <v>1</v>
      </c>
      <c r="I24" s="189">
        <f t="shared" si="7"/>
        <v>1</v>
      </c>
      <c r="J24" s="384"/>
      <c r="K24" s="463"/>
      <c r="L24" s="34">
        <v>0.08</v>
      </c>
      <c r="M24" s="434">
        <f t="shared" si="8"/>
        <v>0</v>
      </c>
      <c r="N24" s="679">
        <f t="shared" si="0"/>
        <v>0</v>
      </c>
      <c r="O24" s="467"/>
      <c r="P24" s="677">
        <f t="shared" si="1"/>
        <v>0</v>
      </c>
      <c r="Q24" s="608">
        <f t="shared" si="2"/>
        <v>0</v>
      </c>
      <c r="R24" s="195">
        <f t="shared" si="3"/>
        <v>0</v>
      </c>
      <c r="S24" s="195">
        <f t="shared" si="4"/>
        <v>0</v>
      </c>
      <c r="T24" s="194">
        <f t="shared" si="5"/>
        <v>0</v>
      </c>
      <c r="U24" s="194">
        <f t="shared" si="6"/>
        <v>0</v>
      </c>
    </row>
    <row r="25" spans="1:21" ht="22.5">
      <c r="A25" s="462" t="s">
        <v>1621</v>
      </c>
      <c r="B25" s="464" t="s">
        <v>1622</v>
      </c>
      <c r="C25" s="109"/>
      <c r="D25" s="159"/>
      <c r="E25" s="68" t="s">
        <v>1623</v>
      </c>
      <c r="F25" s="432">
        <v>15</v>
      </c>
      <c r="G25" s="597">
        <v>5</v>
      </c>
      <c r="H25" s="559">
        <v>5</v>
      </c>
      <c r="I25" s="189">
        <f t="shared" si="7"/>
        <v>25</v>
      </c>
      <c r="J25" s="189"/>
      <c r="K25" s="123"/>
      <c r="L25" s="191">
        <v>0.08</v>
      </c>
      <c r="M25" s="434">
        <f t="shared" si="8"/>
        <v>0</v>
      </c>
      <c r="N25" s="679">
        <f t="shared" si="0"/>
        <v>0</v>
      </c>
      <c r="O25" s="466"/>
      <c r="P25" s="677">
        <f t="shared" si="1"/>
        <v>0</v>
      </c>
      <c r="Q25" s="608">
        <f t="shared" si="2"/>
        <v>0</v>
      </c>
      <c r="R25" s="195">
        <f t="shared" si="3"/>
        <v>0</v>
      </c>
      <c r="S25" s="195">
        <f t="shared" si="4"/>
        <v>0</v>
      </c>
      <c r="T25" s="194">
        <f t="shared" si="5"/>
        <v>0</v>
      </c>
      <c r="U25" s="194">
        <f t="shared" si="6"/>
        <v>0</v>
      </c>
    </row>
    <row r="26" spans="1:21" ht="22.5">
      <c r="A26" s="462" t="s">
        <v>1624</v>
      </c>
      <c r="B26" s="143" t="s">
        <v>1625</v>
      </c>
      <c r="C26" s="109"/>
      <c r="D26" s="159"/>
      <c r="E26" s="68" t="s">
        <v>1626</v>
      </c>
      <c r="F26" s="432">
        <v>5</v>
      </c>
      <c r="G26" s="597">
        <v>0</v>
      </c>
      <c r="H26" s="598">
        <v>3</v>
      </c>
      <c r="I26" s="189">
        <f t="shared" si="7"/>
        <v>8</v>
      </c>
      <c r="J26" s="189"/>
      <c r="K26" s="123"/>
      <c r="L26" s="191">
        <v>0.08</v>
      </c>
      <c r="M26" s="434">
        <f t="shared" si="8"/>
        <v>0</v>
      </c>
      <c r="N26" s="679">
        <f t="shared" si="0"/>
        <v>0</v>
      </c>
      <c r="O26" s="466"/>
      <c r="P26" s="677">
        <f t="shared" si="1"/>
        <v>0</v>
      </c>
      <c r="Q26" s="608">
        <f t="shared" si="2"/>
        <v>0</v>
      </c>
      <c r="R26" s="195">
        <f t="shared" si="3"/>
        <v>0</v>
      </c>
      <c r="S26" s="195">
        <f t="shared" si="4"/>
        <v>0</v>
      </c>
      <c r="T26" s="194">
        <f t="shared" si="5"/>
        <v>0</v>
      </c>
      <c r="U26" s="194">
        <f t="shared" si="6"/>
        <v>0</v>
      </c>
    </row>
    <row r="27" spans="1:21">
      <c r="A27" s="462" t="s">
        <v>1627</v>
      </c>
      <c r="B27" s="157" t="s">
        <v>1628</v>
      </c>
      <c r="C27" s="68"/>
      <c r="D27" s="159"/>
      <c r="E27" s="68" t="s">
        <v>1629</v>
      </c>
      <c r="F27" s="432">
        <v>35</v>
      </c>
      <c r="G27" s="597">
        <v>0</v>
      </c>
      <c r="H27" s="559">
        <v>10</v>
      </c>
      <c r="I27" s="189">
        <f t="shared" si="7"/>
        <v>45</v>
      </c>
      <c r="J27" s="112"/>
      <c r="K27" s="161"/>
      <c r="L27" s="114">
        <v>0.08</v>
      </c>
      <c r="M27" s="434">
        <f t="shared" si="8"/>
        <v>0</v>
      </c>
      <c r="N27" s="679">
        <f t="shared" si="0"/>
        <v>0</v>
      </c>
      <c r="O27" s="382"/>
      <c r="P27" s="677">
        <f t="shared" si="1"/>
        <v>0</v>
      </c>
      <c r="Q27" s="608">
        <f t="shared" si="2"/>
        <v>0</v>
      </c>
      <c r="R27" s="195">
        <f t="shared" si="3"/>
        <v>0</v>
      </c>
      <c r="S27" s="195">
        <f t="shared" si="4"/>
        <v>0</v>
      </c>
      <c r="T27" s="194">
        <f t="shared" si="5"/>
        <v>0</v>
      </c>
      <c r="U27" s="194">
        <f t="shared" si="6"/>
        <v>0</v>
      </c>
    </row>
    <row r="28" spans="1:21" ht="22.5">
      <c r="A28" s="462" t="s">
        <v>1630</v>
      </c>
      <c r="B28" s="157" t="s">
        <v>1631</v>
      </c>
      <c r="C28" s="68"/>
      <c r="D28" s="159"/>
      <c r="E28" s="68" t="s">
        <v>1632</v>
      </c>
      <c r="F28" s="432">
        <v>1</v>
      </c>
      <c r="G28" s="597">
        <v>7</v>
      </c>
      <c r="H28" s="553">
        <v>10</v>
      </c>
      <c r="I28" s="189">
        <f t="shared" si="7"/>
        <v>18</v>
      </c>
      <c r="J28" s="112"/>
      <c r="K28" s="161"/>
      <c r="L28" s="114">
        <v>0.08</v>
      </c>
      <c r="M28" s="434">
        <f t="shared" si="8"/>
        <v>0</v>
      </c>
      <c r="N28" s="679">
        <f t="shared" si="0"/>
        <v>0</v>
      </c>
      <c r="O28" s="468"/>
      <c r="P28" s="677">
        <f t="shared" si="1"/>
        <v>0</v>
      </c>
      <c r="Q28" s="608">
        <f t="shared" si="2"/>
        <v>0</v>
      </c>
      <c r="R28" s="195">
        <f t="shared" si="3"/>
        <v>0</v>
      </c>
      <c r="S28" s="195">
        <f t="shared" si="4"/>
        <v>0</v>
      </c>
      <c r="T28" s="194">
        <f t="shared" si="5"/>
        <v>0</v>
      </c>
      <c r="U28" s="194">
        <f t="shared" si="6"/>
        <v>0</v>
      </c>
    </row>
    <row r="29" spans="1:21" ht="22.5">
      <c r="A29" s="462" t="s">
        <v>1633</v>
      </c>
      <c r="B29" s="143" t="s">
        <v>1634</v>
      </c>
      <c r="C29" s="109"/>
      <c r="D29" s="109"/>
      <c r="E29" s="68" t="s">
        <v>1635</v>
      </c>
      <c r="F29" s="432">
        <v>0</v>
      </c>
      <c r="G29" s="597">
        <v>0</v>
      </c>
      <c r="H29" s="553">
        <v>4</v>
      </c>
      <c r="I29" s="189">
        <f t="shared" si="7"/>
        <v>4</v>
      </c>
      <c r="J29" s="189"/>
      <c r="K29" s="113"/>
      <c r="L29" s="191">
        <v>0.08</v>
      </c>
      <c r="M29" s="434">
        <f t="shared" si="8"/>
        <v>0</v>
      </c>
      <c r="N29" s="679">
        <f t="shared" si="0"/>
        <v>0</v>
      </c>
      <c r="O29" s="184"/>
      <c r="P29" s="677">
        <f t="shared" si="1"/>
        <v>0</v>
      </c>
      <c r="Q29" s="608">
        <f t="shared" si="2"/>
        <v>0</v>
      </c>
      <c r="R29" s="195">
        <f t="shared" si="3"/>
        <v>0</v>
      </c>
      <c r="S29" s="195">
        <f t="shared" si="4"/>
        <v>0</v>
      </c>
      <c r="T29" s="194">
        <f t="shared" si="5"/>
        <v>0</v>
      </c>
      <c r="U29" s="194">
        <f t="shared" si="6"/>
        <v>0</v>
      </c>
    </row>
    <row r="30" spans="1:21">
      <c r="A30" s="462" t="s">
        <v>1636</v>
      </c>
      <c r="B30" s="143" t="s">
        <v>1637</v>
      </c>
      <c r="C30" s="109"/>
      <c r="D30" s="159"/>
      <c r="E30" s="68" t="s">
        <v>1638</v>
      </c>
      <c r="F30" s="432">
        <v>5</v>
      </c>
      <c r="G30" s="597">
        <v>1</v>
      </c>
      <c r="H30" s="553">
        <v>1</v>
      </c>
      <c r="I30" s="189">
        <f t="shared" si="7"/>
        <v>7</v>
      </c>
      <c r="J30" s="189"/>
      <c r="K30" s="217"/>
      <c r="L30" s="124">
        <v>0.23</v>
      </c>
      <c r="M30" s="434">
        <f t="shared" si="8"/>
        <v>0</v>
      </c>
      <c r="N30" s="679">
        <f t="shared" si="0"/>
        <v>0</v>
      </c>
      <c r="O30" s="466"/>
      <c r="P30" s="677">
        <f t="shared" si="1"/>
        <v>0</v>
      </c>
      <c r="Q30" s="608">
        <f t="shared" si="2"/>
        <v>0</v>
      </c>
      <c r="R30" s="195">
        <f t="shared" si="3"/>
        <v>0</v>
      </c>
      <c r="S30" s="195">
        <f t="shared" si="4"/>
        <v>0</v>
      </c>
      <c r="T30" s="194">
        <f t="shared" si="5"/>
        <v>0</v>
      </c>
      <c r="U30" s="194">
        <f t="shared" si="6"/>
        <v>0</v>
      </c>
    </row>
    <row r="31" spans="1:21" ht="22.5">
      <c r="A31" s="462" t="s">
        <v>1639</v>
      </c>
      <c r="B31" s="143" t="s">
        <v>1640</v>
      </c>
      <c r="C31" s="109"/>
      <c r="D31" s="109"/>
      <c r="E31" s="68" t="s">
        <v>1641</v>
      </c>
      <c r="F31" s="432">
        <v>2</v>
      </c>
      <c r="G31" s="597">
        <v>0</v>
      </c>
      <c r="H31" s="553">
        <v>1</v>
      </c>
      <c r="I31" s="189">
        <f t="shared" si="7"/>
        <v>3</v>
      </c>
      <c r="J31" s="189"/>
      <c r="K31" s="113"/>
      <c r="L31" s="191">
        <v>0.08</v>
      </c>
      <c r="M31" s="434">
        <f t="shared" si="8"/>
        <v>0</v>
      </c>
      <c r="N31" s="679">
        <f t="shared" si="0"/>
        <v>0</v>
      </c>
      <c r="O31" s="184"/>
      <c r="P31" s="677">
        <f t="shared" si="1"/>
        <v>0</v>
      </c>
      <c r="Q31" s="608">
        <f t="shared" si="2"/>
        <v>0</v>
      </c>
      <c r="R31" s="195">
        <f t="shared" si="3"/>
        <v>0</v>
      </c>
      <c r="S31" s="195">
        <f t="shared" si="4"/>
        <v>0</v>
      </c>
      <c r="T31" s="194">
        <f t="shared" si="5"/>
        <v>0</v>
      </c>
      <c r="U31" s="194">
        <f t="shared" si="6"/>
        <v>0</v>
      </c>
    </row>
    <row r="32" spans="1:21" ht="22.5">
      <c r="A32" s="462" t="s">
        <v>1642</v>
      </c>
      <c r="B32" s="157" t="s">
        <v>1643</v>
      </c>
      <c r="C32" s="68"/>
      <c r="D32" s="159"/>
      <c r="E32" s="68" t="s">
        <v>1644</v>
      </c>
      <c r="F32" s="432">
        <v>0</v>
      </c>
      <c r="G32" s="597">
        <v>2</v>
      </c>
      <c r="H32" s="553">
        <v>0</v>
      </c>
      <c r="I32" s="189">
        <f t="shared" si="7"/>
        <v>2</v>
      </c>
      <c r="J32" s="112"/>
      <c r="K32" s="161"/>
      <c r="L32" s="114">
        <v>0.08</v>
      </c>
      <c r="M32" s="434">
        <f t="shared" si="8"/>
        <v>0</v>
      </c>
      <c r="N32" s="679">
        <f t="shared" si="0"/>
        <v>0</v>
      </c>
      <c r="O32" s="465"/>
      <c r="P32" s="677">
        <f t="shared" si="1"/>
        <v>0</v>
      </c>
      <c r="Q32" s="608">
        <f t="shared" si="2"/>
        <v>0</v>
      </c>
      <c r="R32" s="195">
        <f t="shared" si="3"/>
        <v>0</v>
      </c>
      <c r="S32" s="195">
        <f t="shared" si="4"/>
        <v>0</v>
      </c>
      <c r="T32" s="194">
        <f t="shared" si="5"/>
        <v>0</v>
      </c>
      <c r="U32" s="194">
        <f t="shared" si="6"/>
        <v>0</v>
      </c>
    </row>
    <row r="33" spans="1:21" ht="22.5">
      <c r="A33" s="462" t="s">
        <v>1645</v>
      </c>
      <c r="B33" s="143" t="s">
        <v>1646</v>
      </c>
      <c r="C33" s="109"/>
      <c r="D33" s="159"/>
      <c r="E33" s="68" t="s">
        <v>1647</v>
      </c>
      <c r="F33" s="432">
        <v>5</v>
      </c>
      <c r="G33" s="597">
        <v>2</v>
      </c>
      <c r="H33" s="598">
        <v>0</v>
      </c>
      <c r="I33" s="189">
        <f t="shared" si="7"/>
        <v>7</v>
      </c>
      <c r="J33" s="189"/>
      <c r="K33" s="123"/>
      <c r="L33" s="191">
        <v>0.08</v>
      </c>
      <c r="M33" s="434">
        <f t="shared" si="8"/>
        <v>0</v>
      </c>
      <c r="N33" s="679">
        <f t="shared" si="0"/>
        <v>0</v>
      </c>
      <c r="O33" s="466"/>
      <c r="P33" s="677">
        <f t="shared" si="1"/>
        <v>0</v>
      </c>
      <c r="Q33" s="608">
        <f t="shared" si="2"/>
        <v>0</v>
      </c>
      <c r="R33" s="195">
        <f t="shared" si="3"/>
        <v>0</v>
      </c>
      <c r="S33" s="195">
        <f t="shared" si="4"/>
        <v>0</v>
      </c>
      <c r="T33" s="194">
        <f t="shared" si="5"/>
        <v>0</v>
      </c>
      <c r="U33" s="194">
        <f t="shared" si="6"/>
        <v>0</v>
      </c>
    </row>
    <row r="34" spans="1:21" ht="22.5">
      <c r="A34" s="462" t="s">
        <v>1648</v>
      </c>
      <c r="B34" s="143" t="s">
        <v>1649</v>
      </c>
      <c r="C34" s="109"/>
      <c r="D34" s="159"/>
      <c r="E34" s="68" t="s">
        <v>1650</v>
      </c>
      <c r="F34" s="432">
        <v>5</v>
      </c>
      <c r="G34" s="597">
        <v>8</v>
      </c>
      <c r="H34" s="598">
        <v>0</v>
      </c>
      <c r="I34" s="189">
        <f t="shared" si="7"/>
        <v>13</v>
      </c>
      <c r="J34" s="189"/>
      <c r="K34" s="123"/>
      <c r="L34" s="191">
        <v>0.08</v>
      </c>
      <c r="M34" s="434">
        <f t="shared" si="8"/>
        <v>0</v>
      </c>
      <c r="N34" s="679">
        <f t="shared" si="0"/>
        <v>0</v>
      </c>
      <c r="O34" s="466"/>
      <c r="P34" s="677">
        <f t="shared" si="1"/>
        <v>0</v>
      </c>
      <c r="Q34" s="608">
        <f t="shared" si="2"/>
        <v>0</v>
      </c>
      <c r="R34" s="195">
        <f t="shared" si="3"/>
        <v>0</v>
      </c>
      <c r="S34" s="195">
        <f t="shared" si="4"/>
        <v>0</v>
      </c>
      <c r="T34" s="194">
        <f t="shared" si="5"/>
        <v>0</v>
      </c>
      <c r="U34" s="194">
        <f t="shared" si="6"/>
        <v>0</v>
      </c>
    </row>
    <row r="35" spans="1:21">
      <c r="A35" s="462" t="s">
        <v>1651</v>
      </c>
      <c r="B35" s="143" t="s">
        <v>1652</v>
      </c>
      <c r="C35" s="109"/>
      <c r="D35" s="159"/>
      <c r="E35" s="68" t="s">
        <v>1653</v>
      </c>
      <c r="F35" s="432">
        <v>3</v>
      </c>
      <c r="G35" s="597">
        <v>5</v>
      </c>
      <c r="H35" s="598">
        <v>0</v>
      </c>
      <c r="I35" s="189">
        <f t="shared" si="7"/>
        <v>8</v>
      </c>
      <c r="J35" s="189"/>
      <c r="K35" s="123"/>
      <c r="L35" s="191">
        <v>0.08</v>
      </c>
      <c r="M35" s="434">
        <f t="shared" si="8"/>
        <v>0</v>
      </c>
      <c r="N35" s="679">
        <f t="shared" si="0"/>
        <v>0</v>
      </c>
      <c r="O35" s="466"/>
      <c r="P35" s="677">
        <f t="shared" si="1"/>
        <v>0</v>
      </c>
      <c r="Q35" s="608">
        <f t="shared" si="2"/>
        <v>0</v>
      </c>
      <c r="R35" s="195">
        <f t="shared" si="3"/>
        <v>0</v>
      </c>
      <c r="S35" s="195">
        <f t="shared" si="4"/>
        <v>0</v>
      </c>
      <c r="T35" s="194">
        <f t="shared" si="5"/>
        <v>0</v>
      </c>
      <c r="U35" s="194">
        <f t="shared" si="6"/>
        <v>0</v>
      </c>
    </row>
    <row r="36" spans="1:21" ht="22.5">
      <c r="A36" s="462" t="s">
        <v>1654</v>
      </c>
      <c r="B36" s="157" t="s">
        <v>1655</v>
      </c>
      <c r="C36" s="68"/>
      <c r="D36" s="159"/>
      <c r="E36" s="68" t="s">
        <v>1656</v>
      </c>
      <c r="F36" s="432">
        <v>2</v>
      </c>
      <c r="G36" s="597">
        <v>0</v>
      </c>
      <c r="H36" s="559">
        <v>0</v>
      </c>
      <c r="I36" s="189">
        <f t="shared" si="7"/>
        <v>2</v>
      </c>
      <c r="J36" s="112"/>
      <c r="K36" s="161"/>
      <c r="L36" s="114">
        <v>0.08</v>
      </c>
      <c r="M36" s="434">
        <f t="shared" si="8"/>
        <v>0</v>
      </c>
      <c r="N36" s="679">
        <f t="shared" si="0"/>
        <v>0</v>
      </c>
      <c r="O36" s="382"/>
      <c r="P36" s="677">
        <f t="shared" si="1"/>
        <v>0</v>
      </c>
      <c r="Q36" s="608">
        <f t="shared" si="2"/>
        <v>0</v>
      </c>
      <c r="R36" s="195">
        <f t="shared" si="3"/>
        <v>0</v>
      </c>
      <c r="S36" s="195">
        <f t="shared" si="4"/>
        <v>0</v>
      </c>
      <c r="T36" s="194">
        <f t="shared" si="5"/>
        <v>0</v>
      </c>
      <c r="U36" s="194">
        <f t="shared" si="6"/>
        <v>0</v>
      </c>
    </row>
    <row r="37" spans="1:21" ht="22.5">
      <c r="A37" s="462" t="s">
        <v>1657</v>
      </c>
      <c r="B37" s="157" t="s">
        <v>1658</v>
      </c>
      <c r="C37" s="68"/>
      <c r="D37" s="159"/>
      <c r="E37" s="68" t="s">
        <v>1659</v>
      </c>
      <c r="F37" s="432">
        <v>3</v>
      </c>
      <c r="G37" s="597">
        <v>0</v>
      </c>
      <c r="H37" s="559">
        <v>4</v>
      </c>
      <c r="I37" s="189">
        <f t="shared" si="7"/>
        <v>7</v>
      </c>
      <c r="J37" s="112"/>
      <c r="K37" s="161"/>
      <c r="L37" s="114">
        <v>0.08</v>
      </c>
      <c r="M37" s="434">
        <f t="shared" si="8"/>
        <v>0</v>
      </c>
      <c r="N37" s="679">
        <f t="shared" si="0"/>
        <v>0</v>
      </c>
      <c r="O37" s="382"/>
      <c r="P37" s="677">
        <f t="shared" si="1"/>
        <v>0</v>
      </c>
      <c r="Q37" s="608">
        <f t="shared" si="2"/>
        <v>0</v>
      </c>
      <c r="R37" s="195">
        <f t="shared" si="3"/>
        <v>0</v>
      </c>
      <c r="S37" s="195">
        <f t="shared" si="4"/>
        <v>0</v>
      </c>
      <c r="T37" s="194">
        <f t="shared" si="5"/>
        <v>0</v>
      </c>
      <c r="U37" s="194">
        <f t="shared" si="6"/>
        <v>0</v>
      </c>
    </row>
    <row r="38" spans="1:21" ht="22.5">
      <c r="A38" s="462" t="s">
        <v>1660</v>
      </c>
      <c r="B38" s="157" t="s">
        <v>1661</v>
      </c>
      <c r="C38" s="68"/>
      <c r="D38" s="159"/>
      <c r="E38" s="68" t="s">
        <v>1662</v>
      </c>
      <c r="F38" s="432">
        <v>20</v>
      </c>
      <c r="G38" s="597">
        <v>2</v>
      </c>
      <c r="H38" s="559">
        <v>5</v>
      </c>
      <c r="I38" s="189">
        <f t="shared" si="7"/>
        <v>27</v>
      </c>
      <c r="J38" s="112"/>
      <c r="K38" s="161"/>
      <c r="L38" s="114">
        <v>0.08</v>
      </c>
      <c r="M38" s="434">
        <f t="shared" si="8"/>
        <v>0</v>
      </c>
      <c r="N38" s="679">
        <f t="shared" si="0"/>
        <v>0</v>
      </c>
      <c r="O38" s="382"/>
      <c r="P38" s="677">
        <f t="shared" si="1"/>
        <v>0</v>
      </c>
      <c r="Q38" s="608">
        <f t="shared" si="2"/>
        <v>0</v>
      </c>
      <c r="R38" s="195">
        <f t="shared" si="3"/>
        <v>0</v>
      </c>
      <c r="S38" s="195">
        <f t="shared" si="4"/>
        <v>0</v>
      </c>
      <c r="T38" s="194">
        <f t="shared" si="5"/>
        <v>0</v>
      </c>
      <c r="U38" s="194">
        <f t="shared" si="6"/>
        <v>0</v>
      </c>
    </row>
    <row r="39" spans="1:21" ht="22.5">
      <c r="A39" s="462" t="s">
        <v>1663</v>
      </c>
      <c r="B39" s="143" t="s">
        <v>1664</v>
      </c>
      <c r="C39" s="109"/>
      <c r="D39" s="159"/>
      <c r="E39" s="68" t="s">
        <v>1665</v>
      </c>
      <c r="F39" s="432">
        <v>25</v>
      </c>
      <c r="G39" s="597">
        <v>2</v>
      </c>
      <c r="H39" s="598">
        <v>8</v>
      </c>
      <c r="I39" s="189">
        <f t="shared" si="7"/>
        <v>35</v>
      </c>
      <c r="J39" s="189"/>
      <c r="K39" s="123"/>
      <c r="L39" s="191">
        <v>0.08</v>
      </c>
      <c r="M39" s="434">
        <f t="shared" si="8"/>
        <v>0</v>
      </c>
      <c r="N39" s="679">
        <f t="shared" si="0"/>
        <v>0</v>
      </c>
      <c r="O39" s="466"/>
      <c r="P39" s="677">
        <f t="shared" si="1"/>
        <v>0</v>
      </c>
      <c r="Q39" s="608">
        <f t="shared" si="2"/>
        <v>0</v>
      </c>
      <c r="R39" s="195">
        <f t="shared" si="3"/>
        <v>0</v>
      </c>
      <c r="S39" s="195">
        <f t="shared" si="4"/>
        <v>0</v>
      </c>
      <c r="T39" s="194">
        <f t="shared" si="5"/>
        <v>0</v>
      </c>
      <c r="U39" s="194">
        <f t="shared" si="6"/>
        <v>0</v>
      </c>
    </row>
    <row r="40" spans="1:21" ht="22.5">
      <c r="A40" s="462" t="s">
        <v>1666</v>
      </c>
      <c r="B40" s="143" t="s">
        <v>1667</v>
      </c>
      <c r="C40" s="109"/>
      <c r="D40" s="159"/>
      <c r="E40" s="68" t="s">
        <v>1668</v>
      </c>
      <c r="F40" s="432">
        <v>3</v>
      </c>
      <c r="G40" s="597">
        <v>18</v>
      </c>
      <c r="H40" s="598">
        <v>8</v>
      </c>
      <c r="I40" s="189">
        <f t="shared" si="7"/>
        <v>29</v>
      </c>
      <c r="J40" s="189"/>
      <c r="K40" s="123"/>
      <c r="L40" s="191">
        <v>0.08</v>
      </c>
      <c r="M40" s="434">
        <f t="shared" si="8"/>
        <v>0</v>
      </c>
      <c r="N40" s="679">
        <f t="shared" si="0"/>
        <v>0</v>
      </c>
      <c r="O40" s="466"/>
      <c r="P40" s="677">
        <f t="shared" si="1"/>
        <v>0</v>
      </c>
      <c r="Q40" s="608">
        <f t="shared" si="2"/>
        <v>0</v>
      </c>
      <c r="R40" s="195">
        <f t="shared" si="3"/>
        <v>0</v>
      </c>
      <c r="S40" s="195">
        <f t="shared" si="4"/>
        <v>0</v>
      </c>
      <c r="T40" s="194">
        <f t="shared" si="5"/>
        <v>0</v>
      </c>
      <c r="U40" s="194">
        <f t="shared" si="6"/>
        <v>0</v>
      </c>
    </row>
    <row r="41" spans="1:21" ht="22.5">
      <c r="A41" s="462" t="s">
        <v>1669</v>
      </c>
      <c r="B41" s="143" t="s">
        <v>1670</v>
      </c>
      <c r="C41" s="109"/>
      <c r="D41" s="159"/>
      <c r="E41" s="68" t="s">
        <v>1671</v>
      </c>
      <c r="F41" s="432">
        <v>20</v>
      </c>
      <c r="G41" s="597">
        <v>2</v>
      </c>
      <c r="H41" s="598">
        <v>5</v>
      </c>
      <c r="I41" s="189">
        <f t="shared" si="7"/>
        <v>27</v>
      </c>
      <c r="J41" s="189"/>
      <c r="K41" s="123"/>
      <c r="L41" s="191">
        <v>0.08</v>
      </c>
      <c r="M41" s="434">
        <f t="shared" si="8"/>
        <v>0</v>
      </c>
      <c r="N41" s="679">
        <f t="shared" si="0"/>
        <v>0</v>
      </c>
      <c r="O41" s="466"/>
      <c r="P41" s="677">
        <f t="shared" si="1"/>
        <v>0</v>
      </c>
      <c r="Q41" s="608">
        <f t="shared" si="2"/>
        <v>0</v>
      </c>
      <c r="R41" s="195">
        <f t="shared" si="3"/>
        <v>0</v>
      </c>
      <c r="S41" s="195">
        <f t="shared" si="4"/>
        <v>0</v>
      </c>
      <c r="T41" s="194">
        <f t="shared" si="5"/>
        <v>0</v>
      </c>
      <c r="U41" s="194">
        <f t="shared" si="6"/>
        <v>0</v>
      </c>
    </row>
    <row r="42" spans="1:21" ht="33.75">
      <c r="A42" s="462" t="s">
        <v>1672</v>
      </c>
      <c r="B42" s="157" t="s">
        <v>1673</v>
      </c>
      <c r="C42" s="68"/>
      <c r="D42" s="159"/>
      <c r="E42" s="68" t="s">
        <v>1674</v>
      </c>
      <c r="F42" s="432">
        <v>6</v>
      </c>
      <c r="G42" s="597">
        <v>0</v>
      </c>
      <c r="H42" s="559">
        <v>0</v>
      </c>
      <c r="I42" s="189">
        <f t="shared" si="7"/>
        <v>6</v>
      </c>
      <c r="J42" s="112"/>
      <c r="K42" s="161"/>
      <c r="L42" s="114">
        <v>0.08</v>
      </c>
      <c r="M42" s="434">
        <f t="shared" si="8"/>
        <v>0</v>
      </c>
      <c r="N42" s="679">
        <f t="shared" si="0"/>
        <v>0</v>
      </c>
      <c r="O42" s="382"/>
      <c r="P42" s="677">
        <f t="shared" si="1"/>
        <v>0</v>
      </c>
      <c r="Q42" s="608">
        <f t="shared" si="2"/>
        <v>0</v>
      </c>
      <c r="R42" s="195">
        <f t="shared" si="3"/>
        <v>0</v>
      </c>
      <c r="S42" s="195">
        <f t="shared" si="4"/>
        <v>0</v>
      </c>
      <c r="T42" s="194">
        <f t="shared" si="5"/>
        <v>0</v>
      </c>
      <c r="U42" s="194">
        <f t="shared" si="6"/>
        <v>0</v>
      </c>
    </row>
    <row r="43" spans="1:21" ht="22.5">
      <c r="A43" s="462" t="s">
        <v>1675</v>
      </c>
      <c r="B43" s="143" t="s">
        <v>1676</v>
      </c>
      <c r="C43" s="109"/>
      <c r="D43" s="159"/>
      <c r="E43" s="68" t="s">
        <v>1677</v>
      </c>
      <c r="F43" s="432">
        <v>45</v>
      </c>
      <c r="G43" s="597">
        <v>15</v>
      </c>
      <c r="H43" s="598">
        <v>20</v>
      </c>
      <c r="I43" s="189">
        <f t="shared" si="7"/>
        <v>80</v>
      </c>
      <c r="J43" s="189"/>
      <c r="K43" s="123"/>
      <c r="L43" s="191">
        <v>0.08</v>
      </c>
      <c r="M43" s="434">
        <f t="shared" si="8"/>
        <v>0</v>
      </c>
      <c r="N43" s="679">
        <f t="shared" si="0"/>
        <v>0</v>
      </c>
      <c r="O43" s="466"/>
      <c r="P43" s="677">
        <f t="shared" si="1"/>
        <v>0</v>
      </c>
      <c r="Q43" s="608">
        <f t="shared" si="2"/>
        <v>0</v>
      </c>
      <c r="R43" s="195">
        <f t="shared" si="3"/>
        <v>0</v>
      </c>
      <c r="S43" s="195">
        <f t="shared" si="4"/>
        <v>0</v>
      </c>
      <c r="T43" s="194">
        <f t="shared" si="5"/>
        <v>0</v>
      </c>
      <c r="U43" s="194">
        <f t="shared" si="6"/>
        <v>0</v>
      </c>
    </row>
    <row r="44" spans="1:21">
      <c r="A44" s="462" t="s">
        <v>1678</v>
      </c>
      <c r="B44" s="143" t="s">
        <v>1679</v>
      </c>
      <c r="C44" s="109"/>
      <c r="D44" s="159"/>
      <c r="E44" s="68" t="s">
        <v>1680</v>
      </c>
      <c r="F44" s="432">
        <v>5</v>
      </c>
      <c r="G44" s="597">
        <v>30</v>
      </c>
      <c r="H44" s="598">
        <v>15</v>
      </c>
      <c r="I44" s="189">
        <f t="shared" si="7"/>
        <v>50</v>
      </c>
      <c r="J44" s="189"/>
      <c r="K44" s="123"/>
      <c r="L44" s="191">
        <v>0.08</v>
      </c>
      <c r="M44" s="434">
        <f t="shared" si="8"/>
        <v>0</v>
      </c>
      <c r="N44" s="679">
        <f t="shared" si="0"/>
        <v>0</v>
      </c>
      <c r="O44" s="466"/>
      <c r="P44" s="677">
        <f t="shared" si="1"/>
        <v>0</v>
      </c>
      <c r="Q44" s="608">
        <f t="shared" si="2"/>
        <v>0</v>
      </c>
      <c r="R44" s="195">
        <f t="shared" si="3"/>
        <v>0</v>
      </c>
      <c r="S44" s="195">
        <f t="shared" si="4"/>
        <v>0</v>
      </c>
      <c r="T44" s="194">
        <f t="shared" si="5"/>
        <v>0</v>
      </c>
      <c r="U44" s="194">
        <f t="shared" si="6"/>
        <v>0</v>
      </c>
    </row>
    <row r="45" spans="1:21" ht="33.75">
      <c r="A45" s="462" t="s">
        <v>1681</v>
      </c>
      <c r="B45" s="143" t="s">
        <v>1682</v>
      </c>
      <c r="C45" s="109"/>
      <c r="D45" s="159"/>
      <c r="E45" s="68" t="s">
        <v>1683</v>
      </c>
      <c r="F45" s="432">
        <v>25</v>
      </c>
      <c r="G45" s="597">
        <v>5</v>
      </c>
      <c r="H45" s="598">
        <v>12</v>
      </c>
      <c r="I45" s="189">
        <f t="shared" si="7"/>
        <v>42</v>
      </c>
      <c r="J45" s="189"/>
      <c r="K45" s="123"/>
      <c r="L45" s="191">
        <v>0.08</v>
      </c>
      <c r="M45" s="434">
        <f t="shared" si="8"/>
        <v>0</v>
      </c>
      <c r="N45" s="679">
        <f t="shared" si="0"/>
        <v>0</v>
      </c>
      <c r="O45" s="466"/>
      <c r="P45" s="677">
        <f t="shared" si="1"/>
        <v>0</v>
      </c>
      <c r="Q45" s="608">
        <f t="shared" si="2"/>
        <v>0</v>
      </c>
      <c r="R45" s="195">
        <f t="shared" si="3"/>
        <v>0</v>
      </c>
      <c r="S45" s="195">
        <f t="shared" si="4"/>
        <v>0</v>
      </c>
      <c r="T45" s="194">
        <f t="shared" si="5"/>
        <v>0</v>
      </c>
      <c r="U45" s="194">
        <f t="shared" si="6"/>
        <v>0</v>
      </c>
    </row>
    <row r="46" spans="1:21" ht="22.5">
      <c r="A46" s="462" t="s">
        <v>1684</v>
      </c>
      <c r="B46" s="143" t="s">
        <v>1685</v>
      </c>
      <c r="C46" s="109"/>
      <c r="D46" s="159"/>
      <c r="E46" s="68" t="s">
        <v>1686</v>
      </c>
      <c r="F46" s="432">
        <v>20</v>
      </c>
      <c r="G46" s="597">
        <v>2</v>
      </c>
      <c r="H46" s="598">
        <v>1</v>
      </c>
      <c r="I46" s="189">
        <f t="shared" si="7"/>
        <v>23</v>
      </c>
      <c r="J46" s="189"/>
      <c r="K46" s="123"/>
      <c r="L46" s="191">
        <v>0.08</v>
      </c>
      <c r="M46" s="434">
        <f t="shared" si="8"/>
        <v>0</v>
      </c>
      <c r="N46" s="679">
        <f t="shared" si="0"/>
        <v>0</v>
      </c>
      <c r="O46" s="466"/>
      <c r="P46" s="677">
        <f t="shared" si="1"/>
        <v>0</v>
      </c>
      <c r="Q46" s="608">
        <f t="shared" si="2"/>
        <v>0</v>
      </c>
      <c r="R46" s="195">
        <f t="shared" si="3"/>
        <v>0</v>
      </c>
      <c r="S46" s="195">
        <f t="shared" si="4"/>
        <v>0</v>
      </c>
      <c r="T46" s="194">
        <f t="shared" si="5"/>
        <v>0</v>
      </c>
      <c r="U46" s="194">
        <f t="shared" si="6"/>
        <v>0</v>
      </c>
    </row>
    <row r="47" spans="1:21" ht="22.5">
      <c r="A47" s="462" t="s">
        <v>1687</v>
      </c>
      <c r="B47" s="157" t="s">
        <v>1688</v>
      </c>
      <c r="C47" s="68"/>
      <c r="D47" s="159"/>
      <c r="E47" s="68" t="s">
        <v>1689</v>
      </c>
      <c r="F47" s="432">
        <v>10</v>
      </c>
      <c r="G47" s="597">
        <v>7</v>
      </c>
      <c r="H47" s="553">
        <v>0</v>
      </c>
      <c r="I47" s="189">
        <f t="shared" si="7"/>
        <v>17</v>
      </c>
      <c r="J47" s="112"/>
      <c r="K47" s="161"/>
      <c r="L47" s="114">
        <v>0.08</v>
      </c>
      <c r="M47" s="434">
        <f t="shared" si="8"/>
        <v>0</v>
      </c>
      <c r="N47" s="679">
        <f t="shared" si="0"/>
        <v>0</v>
      </c>
      <c r="O47" s="465"/>
      <c r="P47" s="677">
        <f t="shared" si="1"/>
        <v>0</v>
      </c>
      <c r="Q47" s="608">
        <f t="shared" si="2"/>
        <v>0</v>
      </c>
      <c r="R47" s="195">
        <f t="shared" si="3"/>
        <v>0</v>
      </c>
      <c r="S47" s="195">
        <f t="shared" si="4"/>
        <v>0</v>
      </c>
      <c r="T47" s="194">
        <f t="shared" si="5"/>
        <v>0</v>
      </c>
      <c r="U47" s="194">
        <f t="shared" si="6"/>
        <v>0</v>
      </c>
    </row>
    <row r="48" spans="1:21" ht="22.5">
      <c r="A48" s="462" t="s">
        <v>1690</v>
      </c>
      <c r="B48" s="157" t="s">
        <v>1691</v>
      </c>
      <c r="C48" s="68"/>
      <c r="D48" s="159"/>
      <c r="E48" s="68" t="s">
        <v>1692</v>
      </c>
      <c r="F48" s="432">
        <v>1</v>
      </c>
      <c r="G48" s="597">
        <v>110</v>
      </c>
      <c r="H48" s="553">
        <v>1</v>
      </c>
      <c r="I48" s="189">
        <f t="shared" si="7"/>
        <v>112</v>
      </c>
      <c r="J48" s="112"/>
      <c r="K48" s="161"/>
      <c r="L48" s="114">
        <v>0.08</v>
      </c>
      <c r="M48" s="434">
        <f t="shared" si="8"/>
        <v>0</v>
      </c>
      <c r="N48" s="679">
        <f t="shared" si="0"/>
        <v>0</v>
      </c>
      <c r="O48" s="465"/>
      <c r="P48" s="677">
        <f t="shared" si="1"/>
        <v>0</v>
      </c>
      <c r="Q48" s="608">
        <f t="shared" si="2"/>
        <v>0</v>
      </c>
      <c r="R48" s="195">
        <f t="shared" si="3"/>
        <v>0</v>
      </c>
      <c r="S48" s="195">
        <f t="shared" si="4"/>
        <v>0</v>
      </c>
      <c r="T48" s="194">
        <f t="shared" si="5"/>
        <v>0</v>
      </c>
      <c r="U48" s="194">
        <f t="shared" si="6"/>
        <v>0</v>
      </c>
    </row>
    <row r="49" spans="1:21">
      <c r="A49" s="462" t="s">
        <v>1693</v>
      </c>
      <c r="B49" s="157" t="s">
        <v>1694</v>
      </c>
      <c r="C49" s="68"/>
      <c r="D49" s="159"/>
      <c r="E49" s="68" t="s">
        <v>1695</v>
      </c>
      <c r="F49" s="432">
        <v>1</v>
      </c>
      <c r="G49" s="597">
        <v>0</v>
      </c>
      <c r="H49" s="553">
        <v>0</v>
      </c>
      <c r="I49" s="189">
        <f t="shared" si="7"/>
        <v>1</v>
      </c>
      <c r="J49" s="112"/>
      <c r="K49" s="161"/>
      <c r="L49" s="114">
        <v>0.08</v>
      </c>
      <c r="M49" s="434">
        <f t="shared" si="8"/>
        <v>0</v>
      </c>
      <c r="N49" s="679">
        <f t="shared" si="0"/>
        <v>0</v>
      </c>
      <c r="O49" s="465"/>
      <c r="P49" s="677">
        <f t="shared" si="1"/>
        <v>0</v>
      </c>
      <c r="Q49" s="608">
        <f t="shared" si="2"/>
        <v>0</v>
      </c>
      <c r="R49" s="195">
        <f t="shared" si="3"/>
        <v>0</v>
      </c>
      <c r="S49" s="195">
        <f t="shared" si="4"/>
        <v>0</v>
      </c>
      <c r="T49" s="194">
        <f t="shared" si="5"/>
        <v>0</v>
      </c>
      <c r="U49" s="194">
        <f t="shared" si="6"/>
        <v>0</v>
      </c>
    </row>
    <row r="50" spans="1:21" ht="22.5">
      <c r="A50" s="462" t="s">
        <v>1696</v>
      </c>
      <c r="B50" s="157" t="s">
        <v>1697</v>
      </c>
      <c r="C50" s="68"/>
      <c r="D50" s="159"/>
      <c r="E50" s="68" t="s">
        <v>1689</v>
      </c>
      <c r="F50" s="432">
        <v>2</v>
      </c>
      <c r="G50" s="597">
        <v>2</v>
      </c>
      <c r="H50" s="553">
        <v>0</v>
      </c>
      <c r="I50" s="189">
        <f t="shared" si="7"/>
        <v>4</v>
      </c>
      <c r="J50" s="112"/>
      <c r="K50" s="161"/>
      <c r="L50" s="114">
        <v>0.23</v>
      </c>
      <c r="M50" s="434">
        <f t="shared" si="8"/>
        <v>0</v>
      </c>
      <c r="N50" s="679">
        <f t="shared" si="0"/>
        <v>0</v>
      </c>
      <c r="O50" s="465"/>
      <c r="P50" s="677">
        <f t="shared" si="1"/>
        <v>0</v>
      </c>
      <c r="Q50" s="608">
        <f t="shared" si="2"/>
        <v>0</v>
      </c>
      <c r="R50" s="195">
        <f t="shared" si="3"/>
        <v>0</v>
      </c>
      <c r="S50" s="195">
        <f t="shared" si="4"/>
        <v>0</v>
      </c>
      <c r="T50" s="194">
        <f t="shared" si="5"/>
        <v>0</v>
      </c>
      <c r="U50" s="194">
        <f t="shared" si="6"/>
        <v>0</v>
      </c>
    </row>
    <row r="51" spans="1:21" ht="56.25">
      <c r="A51" s="462" t="s">
        <v>1698</v>
      </c>
      <c r="B51" s="143" t="s">
        <v>1699</v>
      </c>
      <c r="C51" s="109"/>
      <c r="D51" s="159"/>
      <c r="E51" s="68" t="s">
        <v>1700</v>
      </c>
      <c r="F51" s="432">
        <v>5</v>
      </c>
      <c r="G51" s="597">
        <v>200</v>
      </c>
      <c r="H51" s="598">
        <v>12</v>
      </c>
      <c r="I51" s="189">
        <f t="shared" si="7"/>
        <v>217</v>
      </c>
      <c r="J51" s="189"/>
      <c r="K51" s="123"/>
      <c r="L51" s="191">
        <v>0.08</v>
      </c>
      <c r="M51" s="434">
        <f t="shared" si="8"/>
        <v>0</v>
      </c>
      <c r="N51" s="679">
        <f t="shared" si="0"/>
        <v>0</v>
      </c>
      <c r="O51" s="466"/>
      <c r="P51" s="677">
        <f t="shared" si="1"/>
        <v>0</v>
      </c>
      <c r="Q51" s="608">
        <f t="shared" si="2"/>
        <v>0</v>
      </c>
      <c r="R51" s="195">
        <f t="shared" si="3"/>
        <v>0</v>
      </c>
      <c r="S51" s="195">
        <f t="shared" si="4"/>
        <v>0</v>
      </c>
      <c r="T51" s="194">
        <f t="shared" si="5"/>
        <v>0</v>
      </c>
      <c r="U51" s="194">
        <f t="shared" si="6"/>
        <v>0</v>
      </c>
    </row>
    <row r="52" spans="1:21" ht="22.5">
      <c r="A52" s="462" t="s">
        <v>1701</v>
      </c>
      <c r="B52" s="143" t="s">
        <v>1702</v>
      </c>
      <c r="C52" s="109"/>
      <c r="D52" s="159"/>
      <c r="E52" s="68" t="s">
        <v>1703</v>
      </c>
      <c r="F52" s="432">
        <v>60</v>
      </c>
      <c r="G52" s="597">
        <v>50</v>
      </c>
      <c r="H52" s="598">
        <v>40</v>
      </c>
      <c r="I52" s="189">
        <f t="shared" si="7"/>
        <v>150</v>
      </c>
      <c r="J52" s="189"/>
      <c r="K52" s="123"/>
      <c r="L52" s="191">
        <v>0.08</v>
      </c>
      <c r="M52" s="434">
        <f t="shared" si="8"/>
        <v>0</v>
      </c>
      <c r="N52" s="679">
        <f t="shared" si="0"/>
        <v>0</v>
      </c>
      <c r="O52" s="466"/>
      <c r="P52" s="677">
        <f t="shared" si="1"/>
        <v>0</v>
      </c>
      <c r="Q52" s="608">
        <f t="shared" si="2"/>
        <v>0</v>
      </c>
      <c r="R52" s="195">
        <f t="shared" si="3"/>
        <v>0</v>
      </c>
      <c r="S52" s="195">
        <f t="shared" si="4"/>
        <v>0</v>
      </c>
      <c r="T52" s="194">
        <f t="shared" si="5"/>
        <v>0</v>
      </c>
      <c r="U52" s="194">
        <f t="shared" si="6"/>
        <v>0</v>
      </c>
    </row>
    <row r="53" spans="1:21" ht="22.5">
      <c r="A53" s="462" t="s">
        <v>1704</v>
      </c>
      <c r="B53" s="157" t="s">
        <v>1705</v>
      </c>
      <c r="C53" s="68"/>
      <c r="D53" s="159"/>
      <c r="E53" s="68" t="s">
        <v>1706</v>
      </c>
      <c r="F53" s="432">
        <v>3</v>
      </c>
      <c r="G53" s="597">
        <v>6</v>
      </c>
      <c r="H53" s="553">
        <v>1</v>
      </c>
      <c r="I53" s="189">
        <f t="shared" si="7"/>
        <v>10</v>
      </c>
      <c r="J53" s="112"/>
      <c r="K53" s="161"/>
      <c r="L53" s="114">
        <v>0.08</v>
      </c>
      <c r="M53" s="434">
        <f t="shared" si="8"/>
        <v>0</v>
      </c>
      <c r="N53" s="679">
        <f t="shared" si="0"/>
        <v>0</v>
      </c>
      <c r="O53" s="468"/>
      <c r="P53" s="677">
        <f t="shared" si="1"/>
        <v>0</v>
      </c>
      <c r="Q53" s="608">
        <f t="shared" si="2"/>
        <v>0</v>
      </c>
      <c r="R53" s="195">
        <f t="shared" si="3"/>
        <v>0</v>
      </c>
      <c r="S53" s="195">
        <f t="shared" si="4"/>
        <v>0</v>
      </c>
      <c r="T53" s="194">
        <f t="shared" si="5"/>
        <v>0</v>
      </c>
      <c r="U53" s="194">
        <f t="shared" si="6"/>
        <v>0</v>
      </c>
    </row>
    <row r="54" spans="1:21">
      <c r="A54" s="462" t="s">
        <v>1707</v>
      </c>
      <c r="B54" s="157" t="s">
        <v>1708</v>
      </c>
      <c r="C54" s="68"/>
      <c r="D54" s="159"/>
      <c r="E54" s="68" t="s">
        <v>1709</v>
      </c>
      <c r="F54" s="432">
        <v>2</v>
      </c>
      <c r="G54" s="597">
        <v>2</v>
      </c>
      <c r="H54" s="553">
        <v>1</v>
      </c>
      <c r="I54" s="189">
        <f t="shared" si="7"/>
        <v>5</v>
      </c>
      <c r="J54" s="112"/>
      <c r="K54" s="161"/>
      <c r="L54" s="114">
        <v>0.08</v>
      </c>
      <c r="M54" s="434">
        <f t="shared" si="8"/>
        <v>0</v>
      </c>
      <c r="N54" s="679">
        <f t="shared" si="0"/>
        <v>0</v>
      </c>
      <c r="O54" s="468"/>
      <c r="P54" s="677">
        <f t="shared" si="1"/>
        <v>0</v>
      </c>
      <c r="Q54" s="608">
        <f t="shared" si="2"/>
        <v>0</v>
      </c>
      <c r="R54" s="195">
        <f t="shared" si="3"/>
        <v>0</v>
      </c>
      <c r="S54" s="195">
        <f t="shared" si="4"/>
        <v>0</v>
      </c>
      <c r="T54" s="194">
        <f t="shared" si="5"/>
        <v>0</v>
      </c>
      <c r="U54" s="194">
        <f t="shared" si="6"/>
        <v>0</v>
      </c>
    </row>
    <row r="55" spans="1:21">
      <c r="A55" s="462" t="s">
        <v>1710</v>
      </c>
      <c r="B55" s="157" t="s">
        <v>1711</v>
      </c>
      <c r="C55" s="19"/>
      <c r="D55" s="20"/>
      <c r="E55" s="32" t="s">
        <v>1712</v>
      </c>
      <c r="F55" s="432">
        <v>0</v>
      </c>
      <c r="G55" s="597">
        <v>2</v>
      </c>
      <c r="H55" s="518">
        <v>0</v>
      </c>
      <c r="I55" s="189">
        <f t="shared" si="7"/>
        <v>2</v>
      </c>
      <c r="J55" s="384"/>
      <c r="K55" s="463"/>
      <c r="L55" s="34">
        <v>0.08</v>
      </c>
      <c r="M55" s="434">
        <f t="shared" si="8"/>
        <v>0</v>
      </c>
      <c r="N55" s="679">
        <f t="shared" si="0"/>
        <v>0</v>
      </c>
      <c r="O55" s="467"/>
      <c r="P55" s="677">
        <f t="shared" si="1"/>
        <v>0</v>
      </c>
      <c r="Q55" s="608">
        <f t="shared" si="2"/>
        <v>0</v>
      </c>
      <c r="R55" s="195">
        <f t="shared" si="3"/>
        <v>0</v>
      </c>
      <c r="S55" s="195">
        <f t="shared" si="4"/>
        <v>0</v>
      </c>
      <c r="T55" s="194">
        <f t="shared" si="5"/>
        <v>0</v>
      </c>
      <c r="U55" s="194">
        <f t="shared" si="6"/>
        <v>0</v>
      </c>
    </row>
    <row r="56" spans="1:21" ht="22.5">
      <c r="A56" s="462" t="s">
        <v>1713</v>
      </c>
      <c r="B56" s="143" t="s">
        <v>1714</v>
      </c>
      <c r="C56" s="109"/>
      <c r="D56" s="159"/>
      <c r="E56" s="68" t="s">
        <v>1715</v>
      </c>
      <c r="F56" s="432">
        <v>3</v>
      </c>
      <c r="G56" s="597">
        <v>0</v>
      </c>
      <c r="H56" s="598">
        <v>1</v>
      </c>
      <c r="I56" s="189">
        <f t="shared" si="7"/>
        <v>4</v>
      </c>
      <c r="J56" s="189"/>
      <c r="K56" s="123"/>
      <c r="L56" s="34">
        <v>0.08</v>
      </c>
      <c r="M56" s="434">
        <f t="shared" si="8"/>
        <v>0</v>
      </c>
      <c r="N56" s="679">
        <f t="shared" si="0"/>
        <v>0</v>
      </c>
      <c r="O56" s="466"/>
      <c r="P56" s="677">
        <f t="shared" si="1"/>
        <v>0</v>
      </c>
      <c r="Q56" s="608">
        <f t="shared" si="2"/>
        <v>0</v>
      </c>
      <c r="R56" s="195">
        <f t="shared" si="3"/>
        <v>0</v>
      </c>
      <c r="S56" s="195">
        <f t="shared" si="4"/>
        <v>0</v>
      </c>
      <c r="T56" s="194">
        <f t="shared" si="5"/>
        <v>0</v>
      </c>
      <c r="U56" s="194">
        <f t="shared" si="6"/>
        <v>0</v>
      </c>
    </row>
    <row r="57" spans="1:21" ht="33.75">
      <c r="A57" s="462" t="s">
        <v>1716</v>
      </c>
      <c r="B57" s="143" t="s">
        <v>1717</v>
      </c>
      <c r="C57" s="109"/>
      <c r="D57" s="159"/>
      <c r="E57" s="68" t="s">
        <v>1718</v>
      </c>
      <c r="F57" s="432">
        <v>55</v>
      </c>
      <c r="G57" s="597">
        <v>8</v>
      </c>
      <c r="H57" s="598">
        <v>10</v>
      </c>
      <c r="I57" s="189">
        <f t="shared" si="7"/>
        <v>73</v>
      </c>
      <c r="J57" s="189"/>
      <c r="K57" s="123"/>
      <c r="L57" s="34">
        <v>0.08</v>
      </c>
      <c r="M57" s="434">
        <f t="shared" si="8"/>
        <v>0</v>
      </c>
      <c r="N57" s="679">
        <f t="shared" si="0"/>
        <v>0</v>
      </c>
      <c r="O57" s="466"/>
      <c r="P57" s="677">
        <f t="shared" si="1"/>
        <v>0</v>
      </c>
      <c r="Q57" s="608">
        <f t="shared" si="2"/>
        <v>0</v>
      </c>
      <c r="R57" s="195">
        <f t="shared" si="3"/>
        <v>0</v>
      </c>
      <c r="S57" s="195">
        <f t="shared" si="4"/>
        <v>0</v>
      </c>
      <c r="T57" s="194">
        <f t="shared" si="5"/>
        <v>0</v>
      </c>
      <c r="U57" s="194">
        <f t="shared" si="6"/>
        <v>0</v>
      </c>
    </row>
    <row r="58" spans="1:21" ht="22.5">
      <c r="A58" s="462" t="s">
        <v>1719</v>
      </c>
      <c r="B58" s="157" t="s">
        <v>1720</v>
      </c>
      <c r="C58" s="68"/>
      <c r="D58" s="159"/>
      <c r="E58" s="68" t="s">
        <v>1721</v>
      </c>
      <c r="F58" s="432">
        <v>2</v>
      </c>
      <c r="G58" s="597">
        <v>0</v>
      </c>
      <c r="H58" s="559">
        <v>3</v>
      </c>
      <c r="I58" s="189">
        <f t="shared" si="7"/>
        <v>5</v>
      </c>
      <c r="J58" s="112"/>
      <c r="K58" s="161"/>
      <c r="L58" s="114">
        <v>0.08</v>
      </c>
      <c r="M58" s="434">
        <f t="shared" si="8"/>
        <v>0</v>
      </c>
      <c r="N58" s="679">
        <f t="shared" si="0"/>
        <v>0</v>
      </c>
      <c r="O58" s="382"/>
      <c r="P58" s="677">
        <f t="shared" si="1"/>
        <v>0</v>
      </c>
      <c r="Q58" s="608">
        <f t="shared" si="2"/>
        <v>0</v>
      </c>
      <c r="R58" s="195">
        <f t="shared" si="3"/>
        <v>0</v>
      </c>
      <c r="S58" s="195">
        <f t="shared" si="4"/>
        <v>0</v>
      </c>
      <c r="T58" s="194">
        <f t="shared" si="5"/>
        <v>0</v>
      </c>
      <c r="U58" s="194">
        <f t="shared" si="6"/>
        <v>0</v>
      </c>
    </row>
    <row r="59" spans="1:21">
      <c r="A59" s="462" t="s">
        <v>1722</v>
      </c>
      <c r="B59" s="143" t="s">
        <v>1723</v>
      </c>
      <c r="C59" s="109"/>
      <c r="D59" s="159"/>
      <c r="E59" s="68" t="s">
        <v>1724</v>
      </c>
      <c r="F59" s="432">
        <v>20</v>
      </c>
      <c r="G59" s="597">
        <v>0</v>
      </c>
      <c r="H59" s="598">
        <v>10</v>
      </c>
      <c r="I59" s="189">
        <f t="shared" si="7"/>
        <v>30</v>
      </c>
      <c r="J59" s="189"/>
      <c r="K59" s="123"/>
      <c r="L59" s="114">
        <v>0.23</v>
      </c>
      <c r="M59" s="434">
        <f t="shared" si="8"/>
        <v>0</v>
      </c>
      <c r="N59" s="679">
        <f t="shared" si="0"/>
        <v>0</v>
      </c>
      <c r="O59" s="466"/>
      <c r="P59" s="677">
        <f t="shared" si="1"/>
        <v>0</v>
      </c>
      <c r="Q59" s="608">
        <f t="shared" si="2"/>
        <v>0</v>
      </c>
      <c r="R59" s="195">
        <f t="shared" si="3"/>
        <v>0</v>
      </c>
      <c r="S59" s="195">
        <f t="shared" si="4"/>
        <v>0</v>
      </c>
      <c r="T59" s="194">
        <f t="shared" si="5"/>
        <v>0</v>
      </c>
      <c r="U59" s="194">
        <f t="shared" si="6"/>
        <v>0</v>
      </c>
    </row>
    <row r="60" spans="1:21">
      <c r="A60" s="462" t="s">
        <v>1725</v>
      </c>
      <c r="B60" s="464" t="s">
        <v>1726</v>
      </c>
      <c r="C60" s="109"/>
      <c r="D60" s="159"/>
      <c r="E60" s="68" t="s">
        <v>1727</v>
      </c>
      <c r="F60" s="432">
        <v>80</v>
      </c>
      <c r="G60" s="597">
        <v>0</v>
      </c>
      <c r="H60" s="559">
        <v>0</v>
      </c>
      <c r="I60" s="189">
        <f t="shared" si="7"/>
        <v>80</v>
      </c>
      <c r="J60" s="189"/>
      <c r="K60" s="123"/>
      <c r="L60" s="191">
        <v>0.08</v>
      </c>
      <c r="M60" s="434">
        <f t="shared" si="8"/>
        <v>0</v>
      </c>
      <c r="N60" s="679">
        <f t="shared" si="0"/>
        <v>0</v>
      </c>
      <c r="O60" s="466"/>
      <c r="P60" s="677">
        <f t="shared" si="1"/>
        <v>0</v>
      </c>
      <c r="Q60" s="608">
        <f t="shared" si="2"/>
        <v>0</v>
      </c>
      <c r="R60" s="195">
        <f t="shared" si="3"/>
        <v>0</v>
      </c>
      <c r="S60" s="195">
        <f t="shared" si="4"/>
        <v>0</v>
      </c>
      <c r="T60" s="194">
        <f t="shared" si="5"/>
        <v>0</v>
      </c>
      <c r="U60" s="194">
        <f t="shared" si="6"/>
        <v>0</v>
      </c>
    </row>
    <row r="61" spans="1:21">
      <c r="A61" s="462" t="s">
        <v>1728</v>
      </c>
      <c r="B61" s="157" t="s">
        <v>1729</v>
      </c>
      <c r="C61" s="68"/>
      <c r="D61" s="159"/>
      <c r="E61" s="68" t="s">
        <v>1730</v>
      </c>
      <c r="F61" s="432">
        <v>50</v>
      </c>
      <c r="G61" s="597">
        <v>2</v>
      </c>
      <c r="H61" s="559">
        <v>2</v>
      </c>
      <c r="I61" s="189">
        <f t="shared" si="7"/>
        <v>54</v>
      </c>
      <c r="J61" s="112"/>
      <c r="K61" s="161"/>
      <c r="L61" s="114">
        <v>0.23</v>
      </c>
      <c r="M61" s="434">
        <f t="shared" si="8"/>
        <v>0</v>
      </c>
      <c r="N61" s="679">
        <f t="shared" si="0"/>
        <v>0</v>
      </c>
      <c r="O61" s="382"/>
      <c r="P61" s="677">
        <f t="shared" si="1"/>
        <v>0</v>
      </c>
      <c r="Q61" s="608">
        <f t="shared" si="2"/>
        <v>0</v>
      </c>
      <c r="R61" s="195">
        <f t="shared" si="3"/>
        <v>0</v>
      </c>
      <c r="S61" s="195">
        <f t="shared" si="4"/>
        <v>0</v>
      </c>
      <c r="T61" s="194">
        <f t="shared" si="5"/>
        <v>0</v>
      </c>
      <c r="U61" s="194">
        <f t="shared" si="6"/>
        <v>0</v>
      </c>
    </row>
    <row r="62" spans="1:21" ht="22.5">
      <c r="A62" s="462" t="s">
        <v>1731</v>
      </c>
      <c r="B62" s="157" t="s">
        <v>1732</v>
      </c>
      <c r="C62" s="68"/>
      <c r="D62" s="159"/>
      <c r="E62" s="68" t="s">
        <v>1733</v>
      </c>
      <c r="F62" s="432">
        <v>1</v>
      </c>
      <c r="G62" s="597">
        <v>1</v>
      </c>
      <c r="H62" s="553">
        <v>0</v>
      </c>
      <c r="I62" s="189">
        <f t="shared" si="7"/>
        <v>2</v>
      </c>
      <c r="J62" s="112"/>
      <c r="K62" s="161"/>
      <c r="L62" s="114">
        <v>0.08</v>
      </c>
      <c r="M62" s="434">
        <f t="shared" si="8"/>
        <v>0</v>
      </c>
      <c r="N62" s="679">
        <f t="shared" si="0"/>
        <v>0</v>
      </c>
      <c r="O62" s="468"/>
      <c r="P62" s="677">
        <f t="shared" si="1"/>
        <v>0</v>
      </c>
      <c r="Q62" s="608">
        <f t="shared" si="2"/>
        <v>0</v>
      </c>
      <c r="R62" s="195">
        <f t="shared" si="3"/>
        <v>0</v>
      </c>
      <c r="S62" s="195">
        <f t="shared" si="4"/>
        <v>0</v>
      </c>
      <c r="T62" s="194">
        <f t="shared" si="5"/>
        <v>0</v>
      </c>
      <c r="U62" s="194">
        <f t="shared" si="6"/>
        <v>0</v>
      </c>
    </row>
    <row r="63" spans="1:21" ht="22.5">
      <c r="A63" s="462" t="s">
        <v>1734</v>
      </c>
      <c r="B63" s="157" t="s">
        <v>1735</v>
      </c>
      <c r="C63" s="68"/>
      <c r="D63" s="159"/>
      <c r="E63" s="68" t="s">
        <v>1736</v>
      </c>
      <c r="F63" s="432">
        <v>0</v>
      </c>
      <c r="G63" s="597">
        <v>20</v>
      </c>
      <c r="H63" s="553">
        <v>0</v>
      </c>
      <c r="I63" s="189">
        <f t="shared" si="7"/>
        <v>20</v>
      </c>
      <c r="J63" s="112"/>
      <c r="K63" s="161"/>
      <c r="L63" s="114">
        <v>0.08</v>
      </c>
      <c r="M63" s="434">
        <f t="shared" si="8"/>
        <v>0</v>
      </c>
      <c r="N63" s="679">
        <f t="shared" si="0"/>
        <v>0</v>
      </c>
      <c r="O63" s="468"/>
      <c r="P63" s="677">
        <f t="shared" si="1"/>
        <v>0</v>
      </c>
      <c r="Q63" s="608">
        <f t="shared" si="2"/>
        <v>0</v>
      </c>
      <c r="R63" s="195">
        <f t="shared" si="3"/>
        <v>0</v>
      </c>
      <c r="S63" s="195">
        <f t="shared" si="4"/>
        <v>0</v>
      </c>
      <c r="T63" s="194">
        <f t="shared" si="5"/>
        <v>0</v>
      </c>
      <c r="U63" s="194">
        <f t="shared" si="6"/>
        <v>0</v>
      </c>
    </row>
    <row r="64" spans="1:21" ht="90">
      <c r="A64" s="462" t="s">
        <v>1737</v>
      </c>
      <c r="B64" s="143" t="s">
        <v>1738</v>
      </c>
      <c r="C64" s="109"/>
      <c r="D64" s="159"/>
      <c r="E64" s="68" t="s">
        <v>1739</v>
      </c>
      <c r="F64" s="432">
        <v>180</v>
      </c>
      <c r="G64" s="597">
        <v>150</v>
      </c>
      <c r="H64" s="598">
        <v>120</v>
      </c>
      <c r="I64" s="189">
        <f t="shared" si="7"/>
        <v>450</v>
      </c>
      <c r="J64" s="189"/>
      <c r="K64" s="123"/>
      <c r="L64" s="191">
        <v>0.08</v>
      </c>
      <c r="M64" s="434">
        <f t="shared" si="8"/>
        <v>0</v>
      </c>
      <c r="N64" s="679">
        <f t="shared" si="0"/>
        <v>0</v>
      </c>
      <c r="O64" s="466"/>
      <c r="P64" s="677">
        <f t="shared" si="1"/>
        <v>0</v>
      </c>
      <c r="Q64" s="608">
        <f t="shared" si="2"/>
        <v>0</v>
      </c>
      <c r="R64" s="195">
        <f t="shared" si="3"/>
        <v>0</v>
      </c>
      <c r="S64" s="195">
        <f t="shared" si="4"/>
        <v>0</v>
      </c>
      <c r="T64" s="194">
        <f t="shared" si="5"/>
        <v>0</v>
      </c>
      <c r="U64" s="194">
        <f t="shared" si="6"/>
        <v>0</v>
      </c>
    </row>
    <row r="65" spans="1:21">
      <c r="A65" s="462" t="s">
        <v>1740</v>
      </c>
      <c r="B65" s="143" t="s">
        <v>1741</v>
      </c>
      <c r="C65" s="109"/>
      <c r="D65" s="109"/>
      <c r="E65" s="391" t="s">
        <v>1742</v>
      </c>
      <c r="F65" s="432">
        <v>10</v>
      </c>
      <c r="G65" s="597">
        <v>0</v>
      </c>
      <c r="H65" s="553">
        <v>3</v>
      </c>
      <c r="I65" s="189">
        <f t="shared" si="7"/>
        <v>13</v>
      </c>
      <c r="J65" s="189"/>
      <c r="K65" s="113"/>
      <c r="L65" s="191">
        <v>0.23</v>
      </c>
      <c r="M65" s="434">
        <f t="shared" si="8"/>
        <v>0</v>
      </c>
      <c r="N65" s="679">
        <f t="shared" si="0"/>
        <v>0</v>
      </c>
      <c r="O65" s="184"/>
      <c r="P65" s="677">
        <f t="shared" si="1"/>
        <v>0</v>
      </c>
      <c r="Q65" s="608">
        <f t="shared" si="2"/>
        <v>0</v>
      </c>
      <c r="R65" s="195">
        <f t="shared" si="3"/>
        <v>0</v>
      </c>
      <c r="S65" s="195">
        <f t="shared" si="4"/>
        <v>0</v>
      </c>
      <c r="T65" s="194">
        <f t="shared" si="5"/>
        <v>0</v>
      </c>
      <c r="U65" s="194">
        <f t="shared" si="6"/>
        <v>0</v>
      </c>
    </row>
    <row r="66" spans="1:21" ht="24">
      <c r="A66" s="462" t="s">
        <v>1743</v>
      </c>
      <c r="B66" s="143" t="s">
        <v>1744</v>
      </c>
      <c r="C66" s="19"/>
      <c r="D66" s="20"/>
      <c r="E66" s="17" t="s">
        <v>1745</v>
      </c>
      <c r="F66" s="432">
        <v>15</v>
      </c>
      <c r="G66" s="597">
        <v>2</v>
      </c>
      <c r="H66" s="518">
        <v>5</v>
      </c>
      <c r="I66" s="189">
        <f t="shared" si="7"/>
        <v>22</v>
      </c>
      <c r="J66" s="20"/>
      <c r="K66" s="20"/>
      <c r="L66" s="34">
        <v>0.08</v>
      </c>
      <c r="M66" s="434">
        <f t="shared" si="8"/>
        <v>0</v>
      </c>
      <c r="N66" s="679">
        <f t="shared" si="0"/>
        <v>0</v>
      </c>
      <c r="O66" s="467"/>
      <c r="P66" s="677">
        <f t="shared" si="1"/>
        <v>0</v>
      </c>
      <c r="Q66" s="608">
        <f t="shared" si="2"/>
        <v>0</v>
      </c>
      <c r="R66" s="195">
        <f t="shared" si="3"/>
        <v>0</v>
      </c>
      <c r="S66" s="195">
        <f t="shared" si="4"/>
        <v>0</v>
      </c>
      <c r="T66" s="194">
        <f t="shared" si="5"/>
        <v>0</v>
      </c>
      <c r="U66" s="194">
        <f t="shared" si="6"/>
        <v>0</v>
      </c>
    </row>
    <row r="67" spans="1:21" ht="22.5">
      <c r="A67" s="462" t="s">
        <v>1746</v>
      </c>
      <c r="B67" s="143" t="s">
        <v>1747</v>
      </c>
      <c r="C67" s="109"/>
      <c r="D67" s="159"/>
      <c r="E67" s="68" t="s">
        <v>1748</v>
      </c>
      <c r="F67" s="432">
        <v>2</v>
      </c>
      <c r="G67" s="597">
        <v>5</v>
      </c>
      <c r="H67" s="598">
        <v>5</v>
      </c>
      <c r="I67" s="189">
        <f t="shared" si="7"/>
        <v>12</v>
      </c>
      <c r="J67" s="189"/>
      <c r="K67" s="123"/>
      <c r="L67" s="191">
        <v>0.08</v>
      </c>
      <c r="M67" s="434">
        <f t="shared" si="8"/>
        <v>0</v>
      </c>
      <c r="N67" s="679">
        <f t="shared" si="0"/>
        <v>0</v>
      </c>
      <c r="O67" s="466"/>
      <c r="P67" s="677">
        <f t="shared" si="1"/>
        <v>0</v>
      </c>
      <c r="Q67" s="608">
        <f t="shared" si="2"/>
        <v>0</v>
      </c>
      <c r="R67" s="195">
        <f t="shared" si="3"/>
        <v>0</v>
      </c>
      <c r="S67" s="195">
        <f t="shared" si="4"/>
        <v>0</v>
      </c>
      <c r="T67" s="194">
        <f t="shared" si="5"/>
        <v>0</v>
      </c>
      <c r="U67" s="194">
        <f t="shared" si="6"/>
        <v>0</v>
      </c>
    </row>
    <row r="68" spans="1:21" ht="24">
      <c r="A68" s="462" t="s">
        <v>1749</v>
      </c>
      <c r="B68" s="143" t="s">
        <v>1750</v>
      </c>
      <c r="C68" s="19"/>
      <c r="D68" s="20"/>
      <c r="E68" s="17" t="s">
        <v>1751</v>
      </c>
      <c r="F68" s="432">
        <v>2</v>
      </c>
      <c r="G68" s="597">
        <v>2</v>
      </c>
      <c r="H68" s="518">
        <v>2</v>
      </c>
      <c r="I68" s="189">
        <f t="shared" si="7"/>
        <v>6</v>
      </c>
      <c r="J68" s="384"/>
      <c r="K68" s="463"/>
      <c r="L68" s="34">
        <v>0.08</v>
      </c>
      <c r="M68" s="434">
        <f t="shared" si="8"/>
        <v>0</v>
      </c>
      <c r="N68" s="679">
        <f t="shared" si="0"/>
        <v>0</v>
      </c>
      <c r="O68" s="466"/>
      <c r="P68" s="677">
        <f t="shared" si="1"/>
        <v>0</v>
      </c>
      <c r="Q68" s="608">
        <f t="shared" si="2"/>
        <v>0</v>
      </c>
      <c r="R68" s="195">
        <f t="shared" si="3"/>
        <v>0</v>
      </c>
      <c r="S68" s="195">
        <f t="shared" si="4"/>
        <v>0</v>
      </c>
      <c r="T68" s="194">
        <f t="shared" si="5"/>
        <v>0</v>
      </c>
      <c r="U68" s="194">
        <f t="shared" si="6"/>
        <v>0</v>
      </c>
    </row>
    <row r="69" spans="1:21" ht="22.5">
      <c r="A69" s="462" t="s">
        <v>1752</v>
      </c>
      <c r="B69" s="157" t="s">
        <v>1753</v>
      </c>
      <c r="C69" s="68"/>
      <c r="D69" s="159"/>
      <c r="E69" s="68" t="s">
        <v>1754</v>
      </c>
      <c r="F69" s="432">
        <v>3</v>
      </c>
      <c r="G69" s="597">
        <v>0</v>
      </c>
      <c r="H69" s="559">
        <v>0</v>
      </c>
      <c r="I69" s="189">
        <f t="shared" si="7"/>
        <v>3</v>
      </c>
      <c r="J69" s="112"/>
      <c r="K69" s="161"/>
      <c r="L69" s="114">
        <v>0.08</v>
      </c>
      <c r="M69" s="434">
        <f t="shared" si="8"/>
        <v>0</v>
      </c>
      <c r="N69" s="679">
        <f t="shared" si="0"/>
        <v>0</v>
      </c>
      <c r="O69" s="382"/>
      <c r="P69" s="677">
        <f t="shared" si="1"/>
        <v>0</v>
      </c>
      <c r="Q69" s="608">
        <f t="shared" si="2"/>
        <v>0</v>
      </c>
      <c r="R69" s="195">
        <f t="shared" si="3"/>
        <v>0</v>
      </c>
      <c r="S69" s="195">
        <f t="shared" si="4"/>
        <v>0</v>
      </c>
      <c r="T69" s="194">
        <f t="shared" si="5"/>
        <v>0</v>
      </c>
      <c r="U69" s="194">
        <f t="shared" si="6"/>
        <v>0</v>
      </c>
    </row>
    <row r="70" spans="1:21" ht="45">
      <c r="A70" s="462" t="s">
        <v>1755</v>
      </c>
      <c r="B70" s="392" t="s">
        <v>1756</v>
      </c>
      <c r="C70" s="109"/>
      <c r="D70" s="159"/>
      <c r="E70" s="68" t="s">
        <v>1757</v>
      </c>
      <c r="F70" s="432">
        <v>400</v>
      </c>
      <c r="G70" s="597">
        <v>1200</v>
      </c>
      <c r="H70" s="598">
        <v>0</v>
      </c>
      <c r="I70" s="189">
        <f t="shared" si="7"/>
        <v>1600</v>
      </c>
      <c r="J70" s="189"/>
      <c r="K70" s="123"/>
      <c r="L70" s="191">
        <v>0.08</v>
      </c>
      <c r="M70" s="434">
        <f t="shared" si="8"/>
        <v>0</v>
      </c>
      <c r="N70" s="679">
        <f t="shared" si="0"/>
        <v>0</v>
      </c>
      <c r="O70" s="466"/>
      <c r="P70" s="677">
        <f t="shared" si="1"/>
        <v>0</v>
      </c>
      <c r="Q70" s="608">
        <f t="shared" si="2"/>
        <v>0</v>
      </c>
      <c r="R70" s="195">
        <f t="shared" si="3"/>
        <v>0</v>
      </c>
      <c r="S70" s="195">
        <f t="shared" si="4"/>
        <v>0</v>
      </c>
      <c r="T70" s="194">
        <f t="shared" si="5"/>
        <v>0</v>
      </c>
      <c r="U70" s="194">
        <f t="shared" si="6"/>
        <v>0</v>
      </c>
    </row>
    <row r="71" spans="1:21" ht="22.5">
      <c r="A71" s="462" t="s">
        <v>1758</v>
      </c>
      <c r="B71" s="157" t="s">
        <v>1759</v>
      </c>
      <c r="C71" s="68"/>
      <c r="D71" s="159"/>
      <c r="E71" s="68" t="s">
        <v>1760</v>
      </c>
      <c r="F71" s="432">
        <v>3</v>
      </c>
      <c r="G71" s="597">
        <v>0</v>
      </c>
      <c r="H71" s="559">
        <v>0</v>
      </c>
      <c r="I71" s="189">
        <f t="shared" si="7"/>
        <v>3</v>
      </c>
      <c r="J71" s="112"/>
      <c r="K71" s="161"/>
      <c r="L71" s="114">
        <v>0.08</v>
      </c>
      <c r="M71" s="434">
        <f t="shared" si="8"/>
        <v>0</v>
      </c>
      <c r="N71" s="679">
        <f t="shared" ref="N71:N81" si="9">ROUND((M71+M71*L71),2)</f>
        <v>0</v>
      </c>
      <c r="O71" s="382"/>
      <c r="P71" s="677">
        <f t="shared" ref="P71:P81" si="10">ROUND((F71*K71),2)</f>
        <v>0</v>
      </c>
      <c r="Q71" s="608">
        <f t="shared" ref="Q71:Q81" si="11">ROUND((P71+P71*L71),2)</f>
        <v>0</v>
      </c>
      <c r="R71" s="195">
        <f t="shared" ref="R71:R81" si="12">ROUND((G71*K71),2)</f>
        <v>0</v>
      </c>
      <c r="S71" s="195">
        <f t="shared" ref="S71:S81" si="13">ROUND((R71+R71*L71),2)</f>
        <v>0</v>
      </c>
      <c r="T71" s="194">
        <f t="shared" ref="T71:T81" si="14">ROUND((H71*K71),2)</f>
        <v>0</v>
      </c>
      <c r="U71" s="194">
        <f t="shared" ref="U71:U81" si="15">ROUND((T71+T71*L71),2)</f>
        <v>0</v>
      </c>
    </row>
    <row r="72" spans="1:21" ht="22.5">
      <c r="A72" s="462" t="s">
        <v>1761</v>
      </c>
      <c r="B72" s="157" t="s">
        <v>1762</v>
      </c>
      <c r="C72" s="68"/>
      <c r="D72" s="159"/>
      <c r="E72" s="68" t="s">
        <v>1763</v>
      </c>
      <c r="F72" s="432">
        <v>2</v>
      </c>
      <c r="G72" s="597">
        <v>1</v>
      </c>
      <c r="H72" s="553">
        <v>2</v>
      </c>
      <c r="I72" s="189">
        <f t="shared" ref="I72:I81" si="16">SUM(F72:H72)</f>
        <v>5</v>
      </c>
      <c r="J72" s="112"/>
      <c r="K72" s="161"/>
      <c r="L72" s="114">
        <v>0.08</v>
      </c>
      <c r="M72" s="434">
        <f t="shared" ref="M72:M81" si="17">ROUND((I72*K72),2)</f>
        <v>0</v>
      </c>
      <c r="N72" s="679">
        <f t="shared" si="9"/>
        <v>0</v>
      </c>
      <c r="O72" s="184"/>
      <c r="P72" s="677">
        <f t="shared" si="10"/>
        <v>0</v>
      </c>
      <c r="Q72" s="608">
        <f t="shared" si="11"/>
        <v>0</v>
      </c>
      <c r="R72" s="195">
        <f t="shared" si="12"/>
        <v>0</v>
      </c>
      <c r="S72" s="195">
        <f t="shared" si="13"/>
        <v>0</v>
      </c>
      <c r="T72" s="194">
        <f t="shared" si="14"/>
        <v>0</v>
      </c>
      <c r="U72" s="194">
        <f t="shared" si="15"/>
        <v>0</v>
      </c>
    </row>
    <row r="73" spans="1:21" ht="22.5">
      <c r="A73" s="462" t="s">
        <v>1764</v>
      </c>
      <c r="B73" s="392" t="s">
        <v>1765</v>
      </c>
      <c r="C73" s="109"/>
      <c r="D73" s="159"/>
      <c r="E73" s="68" t="s">
        <v>1766</v>
      </c>
      <c r="F73" s="432">
        <v>20</v>
      </c>
      <c r="G73" s="597">
        <v>1</v>
      </c>
      <c r="H73" s="598">
        <v>1</v>
      </c>
      <c r="I73" s="189">
        <f t="shared" si="16"/>
        <v>22</v>
      </c>
      <c r="J73" s="189"/>
      <c r="K73" s="123"/>
      <c r="L73" s="191">
        <v>0.08</v>
      </c>
      <c r="M73" s="434">
        <f t="shared" si="17"/>
        <v>0</v>
      </c>
      <c r="N73" s="679">
        <f t="shared" si="9"/>
        <v>0</v>
      </c>
      <c r="O73" s="466"/>
      <c r="P73" s="677">
        <f t="shared" si="10"/>
        <v>0</v>
      </c>
      <c r="Q73" s="608">
        <f t="shared" si="11"/>
        <v>0</v>
      </c>
      <c r="R73" s="195">
        <f t="shared" si="12"/>
        <v>0</v>
      </c>
      <c r="S73" s="195">
        <f t="shared" si="13"/>
        <v>0</v>
      </c>
      <c r="T73" s="194">
        <f t="shared" si="14"/>
        <v>0</v>
      </c>
      <c r="U73" s="194">
        <f t="shared" si="15"/>
        <v>0</v>
      </c>
    </row>
    <row r="74" spans="1:21" ht="22.5">
      <c r="A74" s="462" t="s">
        <v>1767</v>
      </c>
      <c r="B74" s="157" t="s">
        <v>1768</v>
      </c>
      <c r="C74" s="68"/>
      <c r="D74" s="159"/>
      <c r="E74" s="68" t="s">
        <v>1769</v>
      </c>
      <c r="F74" s="432">
        <v>1</v>
      </c>
      <c r="G74" s="597">
        <v>1</v>
      </c>
      <c r="H74" s="553">
        <v>0</v>
      </c>
      <c r="I74" s="189">
        <f t="shared" si="16"/>
        <v>2</v>
      </c>
      <c r="J74" s="112"/>
      <c r="K74" s="161"/>
      <c r="L74" s="114">
        <v>0.08</v>
      </c>
      <c r="M74" s="434">
        <f t="shared" si="17"/>
        <v>0</v>
      </c>
      <c r="N74" s="679">
        <f t="shared" si="9"/>
        <v>0</v>
      </c>
      <c r="O74" s="468"/>
      <c r="P74" s="677">
        <f t="shared" si="10"/>
        <v>0</v>
      </c>
      <c r="Q74" s="608">
        <f t="shared" si="11"/>
        <v>0</v>
      </c>
      <c r="R74" s="195">
        <f t="shared" si="12"/>
        <v>0</v>
      </c>
      <c r="S74" s="195">
        <f t="shared" si="13"/>
        <v>0</v>
      </c>
      <c r="T74" s="194">
        <f t="shared" si="14"/>
        <v>0</v>
      </c>
      <c r="U74" s="194">
        <f t="shared" si="15"/>
        <v>0</v>
      </c>
    </row>
    <row r="75" spans="1:21" ht="22.5">
      <c r="A75" s="462" t="s">
        <v>1770</v>
      </c>
      <c r="B75" s="143" t="s">
        <v>1771</v>
      </c>
      <c r="C75" s="109"/>
      <c r="D75" s="159"/>
      <c r="E75" s="68" t="s">
        <v>1772</v>
      </c>
      <c r="F75" s="432">
        <v>2</v>
      </c>
      <c r="G75" s="597">
        <v>0</v>
      </c>
      <c r="H75" s="598">
        <v>4</v>
      </c>
      <c r="I75" s="189">
        <f t="shared" si="16"/>
        <v>6</v>
      </c>
      <c r="J75" s="189"/>
      <c r="K75" s="123"/>
      <c r="L75" s="191">
        <v>0.08</v>
      </c>
      <c r="M75" s="434">
        <f t="shared" si="17"/>
        <v>0</v>
      </c>
      <c r="N75" s="679">
        <f t="shared" si="9"/>
        <v>0</v>
      </c>
      <c r="O75" s="466"/>
      <c r="P75" s="677">
        <f t="shared" si="10"/>
        <v>0</v>
      </c>
      <c r="Q75" s="608">
        <f t="shared" si="11"/>
        <v>0</v>
      </c>
      <c r="R75" s="195">
        <f t="shared" si="12"/>
        <v>0</v>
      </c>
      <c r="S75" s="195">
        <f t="shared" si="13"/>
        <v>0</v>
      </c>
      <c r="T75" s="194">
        <f t="shared" si="14"/>
        <v>0</v>
      </c>
      <c r="U75" s="194">
        <f t="shared" si="15"/>
        <v>0</v>
      </c>
    </row>
    <row r="76" spans="1:21" ht="22.5">
      <c r="A76" s="462" t="s">
        <v>1773</v>
      </c>
      <c r="B76" s="157" t="s">
        <v>1774</v>
      </c>
      <c r="C76" s="68"/>
      <c r="D76" s="159"/>
      <c r="E76" s="68" t="s">
        <v>1775</v>
      </c>
      <c r="F76" s="432">
        <v>5</v>
      </c>
      <c r="G76" s="597">
        <v>0</v>
      </c>
      <c r="H76" s="559">
        <v>0</v>
      </c>
      <c r="I76" s="189">
        <f t="shared" si="16"/>
        <v>5</v>
      </c>
      <c r="J76" s="112"/>
      <c r="K76" s="161"/>
      <c r="L76" s="114">
        <v>0.08</v>
      </c>
      <c r="M76" s="434">
        <f t="shared" si="17"/>
        <v>0</v>
      </c>
      <c r="N76" s="679">
        <f t="shared" si="9"/>
        <v>0</v>
      </c>
      <c r="O76" s="382"/>
      <c r="P76" s="677">
        <f t="shared" si="10"/>
        <v>0</v>
      </c>
      <c r="Q76" s="608">
        <f t="shared" si="11"/>
        <v>0</v>
      </c>
      <c r="R76" s="195">
        <f t="shared" si="12"/>
        <v>0</v>
      </c>
      <c r="S76" s="195">
        <f t="shared" si="13"/>
        <v>0</v>
      </c>
      <c r="T76" s="194">
        <f t="shared" si="14"/>
        <v>0</v>
      </c>
      <c r="U76" s="194">
        <f t="shared" si="15"/>
        <v>0</v>
      </c>
    </row>
    <row r="77" spans="1:21" ht="22.5">
      <c r="A77" s="462" t="s">
        <v>1776</v>
      </c>
      <c r="B77" s="143" t="s">
        <v>1777</v>
      </c>
      <c r="C77" s="109"/>
      <c r="D77" s="109"/>
      <c r="E77" s="68" t="s">
        <v>1778</v>
      </c>
      <c r="F77" s="432">
        <v>0</v>
      </c>
      <c r="G77" s="597">
        <v>0</v>
      </c>
      <c r="H77" s="553">
        <v>2</v>
      </c>
      <c r="I77" s="189">
        <f t="shared" si="16"/>
        <v>2</v>
      </c>
      <c r="J77" s="189"/>
      <c r="K77" s="113"/>
      <c r="L77" s="191">
        <v>0.08</v>
      </c>
      <c r="M77" s="434">
        <f t="shared" si="17"/>
        <v>0</v>
      </c>
      <c r="N77" s="679">
        <f t="shared" si="9"/>
        <v>0</v>
      </c>
      <c r="O77" s="184"/>
      <c r="P77" s="677">
        <f t="shared" si="10"/>
        <v>0</v>
      </c>
      <c r="Q77" s="608">
        <f t="shared" si="11"/>
        <v>0</v>
      </c>
      <c r="R77" s="195">
        <f t="shared" si="12"/>
        <v>0</v>
      </c>
      <c r="S77" s="195">
        <f t="shared" si="13"/>
        <v>0</v>
      </c>
      <c r="T77" s="194">
        <f t="shared" si="14"/>
        <v>0</v>
      </c>
      <c r="U77" s="194">
        <f t="shared" si="15"/>
        <v>0</v>
      </c>
    </row>
    <row r="78" spans="1:21" ht="22.5">
      <c r="A78" s="462" t="s">
        <v>1779</v>
      </c>
      <c r="B78" s="143" t="s">
        <v>1780</v>
      </c>
      <c r="C78" s="109"/>
      <c r="D78" s="109"/>
      <c r="E78" s="68" t="s">
        <v>1781</v>
      </c>
      <c r="F78" s="432">
        <v>1</v>
      </c>
      <c r="G78" s="597">
        <v>1</v>
      </c>
      <c r="H78" s="553">
        <v>2</v>
      </c>
      <c r="I78" s="189">
        <f t="shared" si="16"/>
        <v>4</v>
      </c>
      <c r="J78" s="189"/>
      <c r="K78" s="113"/>
      <c r="L78" s="191">
        <v>0.08</v>
      </c>
      <c r="M78" s="434">
        <f t="shared" si="17"/>
        <v>0</v>
      </c>
      <c r="N78" s="679">
        <f t="shared" si="9"/>
        <v>0</v>
      </c>
      <c r="O78" s="184"/>
      <c r="P78" s="677">
        <f t="shared" si="10"/>
        <v>0</v>
      </c>
      <c r="Q78" s="608">
        <f t="shared" si="11"/>
        <v>0</v>
      </c>
      <c r="R78" s="195">
        <f t="shared" si="12"/>
        <v>0</v>
      </c>
      <c r="S78" s="195">
        <f t="shared" si="13"/>
        <v>0</v>
      </c>
      <c r="T78" s="194">
        <f t="shared" si="14"/>
        <v>0</v>
      </c>
      <c r="U78" s="194">
        <f t="shared" si="15"/>
        <v>0</v>
      </c>
    </row>
    <row r="79" spans="1:21" ht="22.5">
      <c r="A79" s="462" t="s">
        <v>1782</v>
      </c>
      <c r="B79" s="143" t="s">
        <v>1783</v>
      </c>
      <c r="C79" s="19"/>
      <c r="D79" s="20"/>
      <c r="E79" s="17" t="s">
        <v>1784</v>
      </c>
      <c r="F79" s="432">
        <v>0</v>
      </c>
      <c r="G79" s="597">
        <v>1</v>
      </c>
      <c r="H79" s="518">
        <v>0</v>
      </c>
      <c r="I79" s="189">
        <f t="shared" si="16"/>
        <v>1</v>
      </c>
      <c r="J79" s="384"/>
      <c r="K79" s="463"/>
      <c r="L79" s="34">
        <v>0.08</v>
      </c>
      <c r="M79" s="434">
        <f t="shared" si="17"/>
        <v>0</v>
      </c>
      <c r="N79" s="679">
        <f t="shared" si="9"/>
        <v>0</v>
      </c>
      <c r="O79" s="467"/>
      <c r="P79" s="677">
        <f t="shared" si="10"/>
        <v>0</v>
      </c>
      <c r="Q79" s="608">
        <f t="shared" si="11"/>
        <v>0</v>
      </c>
      <c r="R79" s="195">
        <f t="shared" si="12"/>
        <v>0</v>
      </c>
      <c r="S79" s="195">
        <f t="shared" si="13"/>
        <v>0</v>
      </c>
      <c r="T79" s="194">
        <f t="shared" si="14"/>
        <v>0</v>
      </c>
      <c r="U79" s="194">
        <f t="shared" si="15"/>
        <v>0</v>
      </c>
    </row>
    <row r="80" spans="1:21" ht="22.5">
      <c r="A80" s="462" t="s">
        <v>1785</v>
      </c>
      <c r="B80" s="157" t="s">
        <v>1786</v>
      </c>
      <c r="C80" s="68"/>
      <c r="D80" s="159"/>
      <c r="E80" s="68" t="s">
        <v>627</v>
      </c>
      <c r="F80" s="432">
        <v>1</v>
      </c>
      <c r="G80" s="597">
        <v>5</v>
      </c>
      <c r="H80" s="553">
        <v>0</v>
      </c>
      <c r="I80" s="189">
        <f t="shared" si="16"/>
        <v>6</v>
      </c>
      <c r="J80" s="112"/>
      <c r="K80" s="161"/>
      <c r="L80" s="114">
        <v>0.08</v>
      </c>
      <c r="M80" s="434">
        <f t="shared" si="17"/>
        <v>0</v>
      </c>
      <c r="N80" s="679">
        <f t="shared" si="9"/>
        <v>0</v>
      </c>
      <c r="O80" s="468"/>
      <c r="P80" s="677">
        <f t="shared" si="10"/>
        <v>0</v>
      </c>
      <c r="Q80" s="608">
        <f t="shared" si="11"/>
        <v>0</v>
      </c>
      <c r="R80" s="195">
        <f t="shared" si="12"/>
        <v>0</v>
      </c>
      <c r="S80" s="195">
        <f t="shared" si="13"/>
        <v>0</v>
      </c>
      <c r="T80" s="194">
        <f t="shared" si="14"/>
        <v>0</v>
      </c>
      <c r="U80" s="194">
        <f t="shared" si="15"/>
        <v>0</v>
      </c>
    </row>
    <row r="81" spans="1:21">
      <c r="A81" s="656" t="s">
        <v>1987</v>
      </c>
      <c r="B81" s="613" t="s">
        <v>1988</v>
      </c>
      <c r="C81" s="615"/>
      <c r="D81" s="612"/>
      <c r="E81" s="615" t="s">
        <v>1989</v>
      </c>
      <c r="F81" s="657"/>
      <c r="G81" s="658"/>
      <c r="H81" s="659">
        <v>10</v>
      </c>
      <c r="I81" s="655">
        <f t="shared" si="16"/>
        <v>10</v>
      </c>
      <c r="J81" s="660"/>
      <c r="K81" s="661"/>
      <c r="L81" s="662">
        <v>0.08</v>
      </c>
      <c r="M81" s="434">
        <f t="shared" si="17"/>
        <v>0</v>
      </c>
      <c r="N81" s="679">
        <f t="shared" si="9"/>
        <v>0</v>
      </c>
      <c r="O81" s="468"/>
      <c r="P81" s="677">
        <f t="shared" si="10"/>
        <v>0</v>
      </c>
      <c r="Q81" s="608">
        <f t="shared" si="11"/>
        <v>0</v>
      </c>
      <c r="R81" s="195">
        <f t="shared" si="12"/>
        <v>0</v>
      </c>
      <c r="S81" s="195">
        <f t="shared" si="13"/>
        <v>0</v>
      </c>
      <c r="T81" s="194">
        <f t="shared" si="14"/>
        <v>0</v>
      </c>
      <c r="U81" s="194">
        <f t="shared" si="15"/>
        <v>0</v>
      </c>
    </row>
    <row r="82" spans="1:21">
      <c r="A82" s="712" t="s">
        <v>1787</v>
      </c>
      <c r="B82" s="712"/>
      <c r="C82" s="712"/>
      <c r="D82" s="712"/>
      <c r="E82" s="712"/>
      <c r="F82" s="712"/>
      <c r="G82" s="712"/>
      <c r="H82" s="712"/>
      <c r="I82" s="712"/>
      <c r="J82" s="712"/>
      <c r="K82" s="712"/>
      <c r="L82" s="712"/>
      <c r="M82" s="469">
        <f>SUM(M7:M80)</f>
        <v>0</v>
      </c>
      <c r="N82" s="682">
        <f>SUM(N7:N80)</f>
        <v>0</v>
      </c>
      <c r="O82" s="184"/>
      <c r="P82" s="683">
        <f>SUM(P7:P80)</f>
        <v>0</v>
      </c>
      <c r="Q82" s="683">
        <f>SUM(Q7:Q80)</f>
        <v>0</v>
      </c>
      <c r="R82" s="470">
        <f t="shared" ref="R82:U82" si="18">SUM(R7:R80)</f>
        <v>0</v>
      </c>
      <c r="S82" s="470">
        <f t="shared" si="18"/>
        <v>0</v>
      </c>
      <c r="T82" s="470">
        <f t="shared" si="18"/>
        <v>0</v>
      </c>
      <c r="U82" s="396">
        <f t="shared" si="18"/>
        <v>0</v>
      </c>
    </row>
    <row r="83" spans="1:21">
      <c r="A83" s="180"/>
      <c r="B83" s="180"/>
      <c r="C83" s="52"/>
      <c r="D83" s="180"/>
      <c r="E83" s="67"/>
      <c r="F83" s="67"/>
      <c r="G83" s="67"/>
      <c r="H83" s="67"/>
      <c r="I83" s="458"/>
      <c r="J83" s="374"/>
      <c r="K83" s="459"/>
      <c r="L83" s="374"/>
      <c r="M83" s="374"/>
      <c r="N83" s="180"/>
      <c r="O83" s="180"/>
      <c r="P83" s="180"/>
      <c r="Q83" s="204"/>
      <c r="R83" s="180"/>
      <c r="S83" s="180"/>
      <c r="T83" s="180"/>
      <c r="U83" s="180"/>
    </row>
    <row r="84" spans="1:21">
      <c r="A84" s="180"/>
      <c r="B84" s="180"/>
      <c r="C84" s="52"/>
      <c r="D84" s="180"/>
      <c r="E84" s="67"/>
      <c r="F84" s="67"/>
      <c r="G84" s="67"/>
      <c r="H84" s="67"/>
      <c r="I84" s="458"/>
      <c r="J84" s="374"/>
      <c r="K84" s="459"/>
      <c r="L84" s="374"/>
      <c r="M84" s="374"/>
      <c r="N84" s="180"/>
      <c r="O84" s="180"/>
      <c r="P84" s="204"/>
      <c r="Q84" s="204"/>
      <c r="R84" s="471"/>
      <c r="S84" s="180"/>
      <c r="T84" s="180"/>
      <c r="U84" s="180"/>
    </row>
    <row r="85" spans="1:21">
      <c r="A85" s="180"/>
      <c r="B85" s="472" t="s">
        <v>1788</v>
      </c>
      <c r="C85" s="52"/>
      <c r="D85" s="180"/>
      <c r="E85" s="67"/>
      <c r="F85" s="67"/>
      <c r="G85" s="67"/>
      <c r="H85" s="67"/>
      <c r="I85" s="458"/>
      <c r="J85" s="374"/>
      <c r="K85" s="459"/>
      <c r="L85" s="374"/>
      <c r="M85" s="374"/>
      <c r="N85" s="180"/>
      <c r="O85" s="180"/>
      <c r="P85" s="204"/>
      <c r="Q85" s="204"/>
      <c r="R85" s="180"/>
      <c r="S85" s="180"/>
      <c r="T85" s="180"/>
      <c r="U85" s="180"/>
    </row>
    <row r="86" spans="1:21" ht="30.2" customHeight="1">
      <c r="A86" s="180"/>
      <c r="B86" s="180"/>
      <c r="C86" s="698" t="s">
        <v>1789</v>
      </c>
      <c r="D86" s="698"/>
      <c r="E86" s="698"/>
      <c r="F86" s="698"/>
      <c r="G86" s="698"/>
      <c r="H86" s="698"/>
      <c r="I86" s="698"/>
      <c r="J86" s="698"/>
      <c r="K86" s="698"/>
      <c r="L86" s="698"/>
      <c r="M86" s="698"/>
      <c r="N86" s="180"/>
      <c r="O86" s="180"/>
      <c r="P86" s="180"/>
      <c r="Q86" s="180"/>
      <c r="R86" s="180"/>
      <c r="S86" s="180"/>
      <c r="T86" s="180"/>
      <c r="U86" s="180"/>
    </row>
    <row r="87" spans="1:21" ht="23.65" customHeight="1">
      <c r="A87" s="180" t="s">
        <v>98</v>
      </c>
      <c r="B87" s="52"/>
      <c r="C87" s="180"/>
      <c r="D87" s="202"/>
      <c r="E87" s="202"/>
      <c r="F87" s="202"/>
      <c r="G87" s="202"/>
      <c r="H87" s="202"/>
      <c r="I87" s="201"/>
      <c r="J87" s="201"/>
      <c r="K87" s="180"/>
      <c r="L87" s="203"/>
      <c r="M87" s="203"/>
      <c r="N87" s="180"/>
      <c r="O87" s="184"/>
      <c r="P87" s="204"/>
      <c r="Q87" s="204"/>
      <c r="R87" s="204"/>
      <c r="S87" s="180"/>
      <c r="T87" s="204"/>
      <c r="U87" s="180"/>
    </row>
    <row r="88" spans="1:21">
      <c r="A88" s="644" t="s">
        <v>99</v>
      </c>
      <c r="F88" s="480"/>
    </row>
  </sheetData>
  <mergeCells count="6">
    <mergeCell ref="C86:M86"/>
    <mergeCell ref="E2:H2"/>
    <mergeCell ref="P6:Q6"/>
    <mergeCell ref="R6:S6"/>
    <mergeCell ref="T6:U6"/>
    <mergeCell ref="A82:L82"/>
  </mergeCells>
  <conditionalFormatting sqref="K80:K81 K36 P82:T82 K7:K34 O80:O81 O7:O51 O67:O70 O75">
    <cfRule type="expression" dxfId="6" priority="1">
      <formula>NA()</formula>
    </cfRule>
  </conditionalFormatting>
  <conditionalFormatting sqref="P7:Q81">
    <cfRule type="expression" dxfId="5" priority="2">
      <formula>NA()</formula>
    </cfRule>
  </conditionalFormatting>
  <conditionalFormatting sqref="R7:S81">
    <cfRule type="expression" dxfId="4" priority="3">
      <formula>NA()</formula>
    </cfRule>
  </conditionalFormatting>
  <conditionalFormatting sqref="T7:U81">
    <cfRule type="expression" dxfId="3" priority="4">
      <formula>NA()</formula>
    </cfRule>
  </conditionalFormatting>
  <pageMargins left="0.7" right="0.7" top="0.75" bottom="0.75" header="0.3" footer="0.3"/>
  <pageSetup paperSize="9" scale="6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U61"/>
  <sheetViews>
    <sheetView topLeftCell="A43" zoomScaleNormal="100" workbookViewId="0">
      <selection activeCell="A5" sqref="A5"/>
    </sheetView>
  </sheetViews>
  <sheetFormatPr defaultRowHeight="15"/>
  <cols>
    <col min="1" max="1" width="7.28515625" customWidth="1"/>
    <col min="2" max="2" width="19.140625" customWidth="1"/>
  </cols>
  <sheetData>
    <row r="1" spans="1:21">
      <c r="A1" s="370" t="s">
        <v>0</v>
      </c>
      <c r="B1" s="52"/>
      <c r="C1" s="52"/>
      <c r="D1" s="180"/>
      <c r="E1" s="180"/>
      <c r="F1" s="183"/>
      <c r="G1" s="473"/>
      <c r="H1" s="180" t="s">
        <v>1</v>
      </c>
      <c r="I1" s="182"/>
      <c r="J1" s="474"/>
      <c r="K1" s="475"/>
      <c r="L1" s="374"/>
      <c r="M1" s="374"/>
      <c r="N1" s="180"/>
      <c r="O1" s="180"/>
      <c r="P1" s="180"/>
      <c r="Q1" s="180"/>
      <c r="R1" s="180"/>
      <c r="S1" s="180"/>
      <c r="T1" s="180"/>
      <c r="U1" s="180"/>
    </row>
    <row r="2" spans="1:21">
      <c r="A2" s="180" t="s">
        <v>2</v>
      </c>
      <c r="B2" s="52"/>
      <c r="C2" s="52"/>
      <c r="D2" s="180"/>
      <c r="E2" s="180"/>
      <c r="F2" s="183"/>
      <c r="G2" s="473"/>
      <c r="H2" s="429"/>
      <c r="I2" s="182"/>
      <c r="J2" s="474"/>
      <c r="K2" s="475"/>
      <c r="L2" s="374"/>
      <c r="M2" s="374"/>
      <c r="N2" s="180"/>
      <c r="O2" s="180"/>
      <c r="P2" s="180"/>
      <c r="Q2" s="180"/>
      <c r="R2" s="180"/>
      <c r="S2" s="180"/>
      <c r="T2" s="180"/>
      <c r="U2" s="180"/>
    </row>
    <row r="3" spans="1:21">
      <c r="A3" s="180"/>
      <c r="B3" s="52"/>
      <c r="C3" s="52"/>
      <c r="D3" s="180"/>
      <c r="E3" s="180"/>
      <c r="F3" s="183"/>
      <c r="G3" s="473"/>
      <c r="H3" s="429"/>
      <c r="I3" s="182"/>
      <c r="J3" s="474"/>
      <c r="K3" s="475"/>
      <c r="L3" s="374"/>
      <c r="M3" s="374"/>
      <c r="N3" s="180"/>
      <c r="O3" s="180"/>
      <c r="P3" s="180"/>
      <c r="Q3" s="180"/>
      <c r="R3" s="180"/>
      <c r="S3" s="180"/>
      <c r="T3" s="180"/>
      <c r="U3" s="180"/>
    </row>
    <row r="4" spans="1:21">
      <c r="A4" s="182" t="s">
        <v>1969</v>
      </c>
      <c r="B4" s="52"/>
      <c r="C4" s="52"/>
      <c r="D4" s="180"/>
      <c r="E4" s="180"/>
      <c r="F4" s="183" t="s">
        <v>4</v>
      </c>
      <c r="G4" s="473"/>
      <c r="H4" s="429"/>
      <c r="I4" s="182"/>
      <c r="J4" s="474"/>
      <c r="K4" s="475"/>
      <c r="L4" s="374"/>
      <c r="M4" s="374"/>
      <c r="N4" s="180"/>
      <c r="O4" s="180"/>
      <c r="P4" s="180"/>
      <c r="Q4" s="180"/>
      <c r="R4" s="180"/>
      <c r="S4" s="180"/>
      <c r="T4" s="180"/>
      <c r="U4" s="180"/>
    </row>
    <row r="5" spans="1:21" ht="33.75">
      <c r="A5" s="64"/>
      <c r="B5" s="65"/>
      <c r="C5" s="64"/>
      <c r="D5" s="230"/>
      <c r="E5" s="230"/>
      <c r="F5" s="66" t="s">
        <v>5</v>
      </c>
      <c r="G5" s="556" t="s">
        <v>6</v>
      </c>
      <c r="H5" s="556" t="s">
        <v>7</v>
      </c>
      <c r="I5" s="66" t="s">
        <v>8</v>
      </c>
      <c r="J5" s="52"/>
      <c r="K5" s="52"/>
      <c r="L5" s="67"/>
      <c r="M5" s="52"/>
      <c r="N5" s="52"/>
      <c r="O5" s="184"/>
      <c r="P5" s="180"/>
      <c r="Q5" s="180"/>
      <c r="R5" s="180"/>
      <c r="S5" s="180"/>
      <c r="T5" s="180"/>
      <c r="U5" s="180"/>
    </row>
    <row r="6" spans="1:21" ht="56.25">
      <c r="A6" s="66" t="s">
        <v>9</v>
      </c>
      <c r="B6" s="66" t="s">
        <v>10</v>
      </c>
      <c r="C6" s="69" t="s">
        <v>11</v>
      </c>
      <c r="D6" s="69" t="s">
        <v>12</v>
      </c>
      <c r="E6" s="66" t="s">
        <v>13</v>
      </c>
      <c r="F6" s="66" t="s">
        <v>14</v>
      </c>
      <c r="G6" s="556" t="s">
        <v>14</v>
      </c>
      <c r="H6" s="556" t="s">
        <v>14</v>
      </c>
      <c r="I6" s="66" t="s">
        <v>156</v>
      </c>
      <c r="J6" s="66" t="s">
        <v>17</v>
      </c>
      <c r="K6" s="377" t="s">
        <v>18</v>
      </c>
      <c r="L6" s="66" t="s">
        <v>19</v>
      </c>
      <c r="M6" s="378" t="s">
        <v>20</v>
      </c>
      <c r="N6" s="66" t="s">
        <v>21</v>
      </c>
      <c r="O6" s="206"/>
      <c r="P6" s="696" t="s">
        <v>22</v>
      </c>
      <c r="Q6" s="696"/>
      <c r="R6" s="708" t="s">
        <v>23</v>
      </c>
      <c r="S6" s="708"/>
      <c r="T6" s="696" t="s">
        <v>24</v>
      </c>
      <c r="U6" s="696"/>
    </row>
    <row r="7" spans="1:21" ht="33.75">
      <c r="A7" s="476" t="s">
        <v>1790</v>
      </c>
      <c r="B7" s="157" t="s">
        <v>1791</v>
      </c>
      <c r="C7" s="68"/>
      <c r="D7" s="159"/>
      <c r="E7" s="68" t="s">
        <v>1792</v>
      </c>
      <c r="F7" s="213">
        <v>2</v>
      </c>
      <c r="G7" s="558">
        <v>0</v>
      </c>
      <c r="H7" s="559">
        <v>0</v>
      </c>
      <c r="I7" s="159">
        <f>SUM(F7:H7)</f>
        <v>2</v>
      </c>
      <c r="J7" s="112"/>
      <c r="K7" s="161"/>
      <c r="L7" s="114">
        <v>0.08</v>
      </c>
      <c r="M7" s="434">
        <f t="shared" ref="M7:M56" si="0">ROUND((I7*K7),2)</f>
        <v>0</v>
      </c>
      <c r="N7" s="434">
        <f t="shared" ref="N7:N56" si="1">ROUND((M7+M7*L7),2)</f>
        <v>0</v>
      </c>
      <c r="O7" s="382"/>
      <c r="P7" s="81">
        <f t="shared" ref="P7:P56" si="2">ROUND((F7*K7),2)</f>
        <v>0</v>
      </c>
      <c r="Q7" s="118">
        <f t="shared" ref="Q7:Q56" si="3">ROUND((P7+P7*L7),2)</f>
        <v>0</v>
      </c>
      <c r="R7" s="118">
        <f t="shared" ref="R7:R56" si="4">ROUND((G7*K7),2)</f>
        <v>0</v>
      </c>
      <c r="S7" s="118">
        <f t="shared" ref="S7:S56" si="5">ROUND((R7+R7*L7),2)</f>
        <v>0</v>
      </c>
      <c r="T7" s="81">
        <f t="shared" ref="T7:T56" si="6">ROUND((H7*K7),2)</f>
        <v>0</v>
      </c>
      <c r="U7" s="81">
        <f t="shared" ref="U7:U56" si="7">ROUND((T7+T7*L7),2)</f>
        <v>0</v>
      </c>
    </row>
    <row r="8" spans="1:21" ht="22.5">
      <c r="A8" s="476" t="s">
        <v>1793</v>
      </c>
      <c r="B8" s="143" t="s">
        <v>1794</v>
      </c>
      <c r="C8" s="109"/>
      <c r="D8" s="109"/>
      <c r="E8" s="143" t="s">
        <v>1795</v>
      </c>
      <c r="F8" s="68">
        <v>3</v>
      </c>
      <c r="G8" s="552">
        <v>0</v>
      </c>
      <c r="H8" s="553">
        <v>15</v>
      </c>
      <c r="I8" s="159">
        <f t="shared" ref="I8:I56" si="8">SUM(F8:H8)</f>
        <v>18</v>
      </c>
      <c r="J8" s="189"/>
      <c r="K8" s="433"/>
      <c r="L8" s="191">
        <v>0.08</v>
      </c>
      <c r="M8" s="434">
        <f t="shared" si="0"/>
        <v>0</v>
      </c>
      <c r="N8" s="434">
        <f t="shared" si="1"/>
        <v>0</v>
      </c>
      <c r="O8" s="52"/>
      <c r="P8" s="81">
        <f t="shared" si="2"/>
        <v>0</v>
      </c>
      <c r="Q8" s="118">
        <f t="shared" si="3"/>
        <v>0</v>
      </c>
      <c r="R8" s="118">
        <f t="shared" si="4"/>
        <v>0</v>
      </c>
      <c r="S8" s="118">
        <f t="shared" si="5"/>
        <v>0</v>
      </c>
      <c r="T8" s="81">
        <f t="shared" si="6"/>
        <v>0</v>
      </c>
      <c r="U8" s="81">
        <f t="shared" si="7"/>
        <v>0</v>
      </c>
    </row>
    <row r="9" spans="1:21" ht="33.75">
      <c r="A9" s="476" t="s">
        <v>1796</v>
      </c>
      <c r="B9" s="143" t="s">
        <v>1797</v>
      </c>
      <c r="C9" s="109"/>
      <c r="D9" s="109"/>
      <c r="E9" s="68" t="s">
        <v>1798</v>
      </c>
      <c r="F9" s="432">
        <v>10</v>
      </c>
      <c r="G9" s="597">
        <v>45</v>
      </c>
      <c r="H9" s="598">
        <v>6</v>
      </c>
      <c r="I9" s="159">
        <f t="shared" si="8"/>
        <v>61</v>
      </c>
      <c r="J9" s="189"/>
      <c r="K9" s="433"/>
      <c r="L9" s="191">
        <v>0.08</v>
      </c>
      <c r="M9" s="434">
        <f t="shared" si="0"/>
        <v>0</v>
      </c>
      <c r="N9" s="434">
        <f t="shared" si="1"/>
        <v>0</v>
      </c>
      <c r="O9" s="180"/>
      <c r="P9" s="81">
        <f t="shared" si="2"/>
        <v>0</v>
      </c>
      <c r="Q9" s="118">
        <f t="shared" si="3"/>
        <v>0</v>
      </c>
      <c r="R9" s="118">
        <f t="shared" si="4"/>
        <v>0</v>
      </c>
      <c r="S9" s="118">
        <f t="shared" si="5"/>
        <v>0</v>
      </c>
      <c r="T9" s="81">
        <f t="shared" si="6"/>
        <v>0</v>
      </c>
      <c r="U9" s="81">
        <f t="shared" si="7"/>
        <v>0</v>
      </c>
    </row>
    <row r="10" spans="1:21" ht="22.5">
      <c r="A10" s="476" t="s">
        <v>1799</v>
      </c>
      <c r="B10" s="157" t="s">
        <v>1800</v>
      </c>
      <c r="C10" s="68"/>
      <c r="D10" s="159"/>
      <c r="E10" s="68" t="s">
        <v>1801</v>
      </c>
      <c r="F10" s="213">
        <v>25</v>
      </c>
      <c r="G10" s="558">
        <v>0</v>
      </c>
      <c r="H10" s="559">
        <v>80</v>
      </c>
      <c r="I10" s="159">
        <f t="shared" si="8"/>
        <v>105</v>
      </c>
      <c r="J10" s="112"/>
      <c r="K10" s="161"/>
      <c r="L10" s="114">
        <v>0.08</v>
      </c>
      <c r="M10" s="434">
        <f t="shared" si="0"/>
        <v>0</v>
      </c>
      <c r="N10" s="434">
        <f t="shared" si="1"/>
        <v>0</v>
      </c>
      <c r="O10" s="382"/>
      <c r="P10" s="81">
        <f t="shared" si="2"/>
        <v>0</v>
      </c>
      <c r="Q10" s="118">
        <f t="shared" si="3"/>
        <v>0</v>
      </c>
      <c r="R10" s="118">
        <f t="shared" si="4"/>
        <v>0</v>
      </c>
      <c r="S10" s="118">
        <f t="shared" si="5"/>
        <v>0</v>
      </c>
      <c r="T10" s="81">
        <f t="shared" si="6"/>
        <v>0</v>
      </c>
      <c r="U10" s="81">
        <f t="shared" si="7"/>
        <v>0</v>
      </c>
    </row>
    <row r="11" spans="1:21" ht="45">
      <c r="A11" s="476" t="s">
        <v>1802</v>
      </c>
      <c r="B11" s="143" t="s">
        <v>1803</v>
      </c>
      <c r="C11" s="109"/>
      <c r="D11" s="109"/>
      <c r="E11" s="68" t="s">
        <v>1804</v>
      </c>
      <c r="F11" s="432">
        <f>10*5/5</f>
        <v>10</v>
      </c>
      <c r="G11" s="597">
        <v>10</v>
      </c>
      <c r="H11" s="598">
        <v>6</v>
      </c>
      <c r="I11" s="159">
        <f t="shared" si="8"/>
        <v>26</v>
      </c>
      <c r="J11" s="189"/>
      <c r="K11" s="190"/>
      <c r="L11" s="191">
        <v>0.08</v>
      </c>
      <c r="M11" s="434">
        <f t="shared" si="0"/>
        <v>0</v>
      </c>
      <c r="N11" s="434">
        <f t="shared" si="1"/>
        <v>0</v>
      </c>
      <c r="O11" s="180"/>
      <c r="P11" s="81">
        <f t="shared" si="2"/>
        <v>0</v>
      </c>
      <c r="Q11" s="118">
        <f t="shared" si="3"/>
        <v>0</v>
      </c>
      <c r="R11" s="118">
        <f t="shared" si="4"/>
        <v>0</v>
      </c>
      <c r="S11" s="118">
        <f t="shared" si="5"/>
        <v>0</v>
      </c>
      <c r="T11" s="81">
        <f t="shared" si="6"/>
        <v>0</v>
      </c>
      <c r="U11" s="81">
        <f t="shared" si="7"/>
        <v>0</v>
      </c>
    </row>
    <row r="12" spans="1:21" ht="22.5">
      <c r="A12" s="476" t="s">
        <v>1805</v>
      </c>
      <c r="B12" s="392" t="s">
        <v>1806</v>
      </c>
      <c r="C12" s="109"/>
      <c r="D12" s="109"/>
      <c r="E12" s="391" t="s">
        <v>1807</v>
      </c>
      <c r="F12" s="432">
        <v>2</v>
      </c>
      <c r="G12" s="560">
        <v>1</v>
      </c>
      <c r="H12" s="561">
        <v>1</v>
      </c>
      <c r="I12" s="159">
        <f t="shared" si="8"/>
        <v>4</v>
      </c>
      <c r="J12" s="189"/>
      <c r="K12" s="433"/>
      <c r="L12" s="477">
        <v>0.08</v>
      </c>
      <c r="M12" s="434">
        <f t="shared" si="0"/>
        <v>0</v>
      </c>
      <c r="N12" s="434">
        <f t="shared" si="1"/>
        <v>0</v>
      </c>
      <c r="O12" s="180"/>
      <c r="P12" s="81">
        <f t="shared" si="2"/>
        <v>0</v>
      </c>
      <c r="Q12" s="118">
        <f t="shared" si="3"/>
        <v>0</v>
      </c>
      <c r="R12" s="118">
        <f t="shared" si="4"/>
        <v>0</v>
      </c>
      <c r="S12" s="118">
        <f t="shared" si="5"/>
        <v>0</v>
      </c>
      <c r="T12" s="81">
        <f t="shared" si="6"/>
        <v>0</v>
      </c>
      <c r="U12" s="81">
        <f t="shared" si="7"/>
        <v>0</v>
      </c>
    </row>
    <row r="13" spans="1:21" ht="22.5">
      <c r="A13" s="476" t="s">
        <v>1808</v>
      </c>
      <c r="B13" s="392" t="s">
        <v>1809</v>
      </c>
      <c r="C13" s="109"/>
      <c r="D13" s="109"/>
      <c r="E13" s="68" t="s">
        <v>1810</v>
      </c>
      <c r="F13" s="432">
        <f>10*5/5</f>
        <v>10</v>
      </c>
      <c r="G13" s="597">
        <v>90</v>
      </c>
      <c r="H13" s="598">
        <v>80</v>
      </c>
      <c r="I13" s="159">
        <f t="shared" si="8"/>
        <v>180</v>
      </c>
      <c r="J13" s="189"/>
      <c r="K13" s="433"/>
      <c r="L13" s="477">
        <v>0.08</v>
      </c>
      <c r="M13" s="434">
        <f t="shared" si="0"/>
        <v>0</v>
      </c>
      <c r="N13" s="434">
        <f t="shared" si="1"/>
        <v>0</v>
      </c>
      <c r="O13" s="180"/>
      <c r="P13" s="81">
        <f t="shared" si="2"/>
        <v>0</v>
      </c>
      <c r="Q13" s="118">
        <f t="shared" si="3"/>
        <v>0</v>
      </c>
      <c r="R13" s="118">
        <f t="shared" si="4"/>
        <v>0</v>
      </c>
      <c r="S13" s="118">
        <f t="shared" si="5"/>
        <v>0</v>
      </c>
      <c r="T13" s="81">
        <f t="shared" si="6"/>
        <v>0</v>
      </c>
      <c r="U13" s="81">
        <f t="shared" si="7"/>
        <v>0</v>
      </c>
    </row>
    <row r="14" spans="1:21" ht="33.75">
      <c r="A14" s="476" t="s">
        <v>1811</v>
      </c>
      <c r="B14" s="143" t="s">
        <v>1812</v>
      </c>
      <c r="C14" s="109"/>
      <c r="D14" s="109"/>
      <c r="E14" s="68" t="s">
        <v>1813</v>
      </c>
      <c r="F14" s="432">
        <f>5*2/10</f>
        <v>1</v>
      </c>
      <c r="G14" s="597">
        <v>0</v>
      </c>
      <c r="H14" s="598">
        <v>0</v>
      </c>
      <c r="I14" s="159">
        <f t="shared" si="8"/>
        <v>1</v>
      </c>
      <c r="J14" s="189"/>
      <c r="K14" s="190"/>
      <c r="L14" s="191">
        <v>0.08</v>
      </c>
      <c r="M14" s="434">
        <f t="shared" si="0"/>
        <v>0</v>
      </c>
      <c r="N14" s="434">
        <f t="shared" si="1"/>
        <v>0</v>
      </c>
      <c r="O14" s="180"/>
      <c r="P14" s="81">
        <f t="shared" si="2"/>
        <v>0</v>
      </c>
      <c r="Q14" s="118">
        <f t="shared" si="3"/>
        <v>0</v>
      </c>
      <c r="R14" s="118">
        <f t="shared" si="4"/>
        <v>0</v>
      </c>
      <c r="S14" s="118">
        <f t="shared" si="5"/>
        <v>0</v>
      </c>
      <c r="T14" s="81">
        <f t="shared" si="6"/>
        <v>0</v>
      </c>
      <c r="U14" s="81">
        <f t="shared" si="7"/>
        <v>0</v>
      </c>
    </row>
    <row r="15" spans="1:21" ht="22.5">
      <c r="A15" s="476" t="s">
        <v>1814</v>
      </c>
      <c r="B15" s="157" t="s">
        <v>1815</v>
      </c>
      <c r="C15" s="68"/>
      <c r="D15" s="159"/>
      <c r="E15" s="68" t="s">
        <v>1816</v>
      </c>
      <c r="F15" s="213">
        <v>150</v>
      </c>
      <c r="G15" s="558">
        <v>0</v>
      </c>
      <c r="H15" s="559">
        <v>0</v>
      </c>
      <c r="I15" s="159">
        <f t="shared" si="8"/>
        <v>150</v>
      </c>
      <c r="J15" s="112"/>
      <c r="K15" s="161"/>
      <c r="L15" s="114">
        <v>0.08</v>
      </c>
      <c r="M15" s="434">
        <f t="shared" si="0"/>
        <v>0</v>
      </c>
      <c r="N15" s="381">
        <f t="shared" si="1"/>
        <v>0</v>
      </c>
      <c r="O15" s="382"/>
      <c r="P15" s="81">
        <f t="shared" si="2"/>
        <v>0</v>
      </c>
      <c r="Q15" s="118">
        <f t="shared" si="3"/>
        <v>0</v>
      </c>
      <c r="R15" s="118">
        <f t="shared" si="4"/>
        <v>0</v>
      </c>
      <c r="S15" s="118">
        <f t="shared" si="5"/>
        <v>0</v>
      </c>
      <c r="T15" s="81">
        <f t="shared" si="6"/>
        <v>0</v>
      </c>
      <c r="U15" s="81">
        <f t="shared" si="7"/>
        <v>0</v>
      </c>
    </row>
    <row r="16" spans="1:21" ht="22.5">
      <c r="A16" s="476" t="s">
        <v>1817</v>
      </c>
      <c r="B16" s="143" t="s">
        <v>1818</v>
      </c>
      <c r="C16" s="109"/>
      <c r="D16" s="109"/>
      <c r="E16" s="68" t="s">
        <v>1819</v>
      </c>
      <c r="F16" s="432">
        <f>10*1/5</f>
        <v>2</v>
      </c>
      <c r="G16" s="597">
        <v>2</v>
      </c>
      <c r="H16" s="598">
        <f>10*2/5</f>
        <v>4</v>
      </c>
      <c r="I16" s="159">
        <f t="shared" si="8"/>
        <v>8</v>
      </c>
      <c r="J16" s="189"/>
      <c r="K16" s="433"/>
      <c r="L16" s="191">
        <v>0.08</v>
      </c>
      <c r="M16" s="434">
        <f t="shared" si="0"/>
        <v>0</v>
      </c>
      <c r="N16" s="434">
        <f t="shared" si="1"/>
        <v>0</v>
      </c>
      <c r="O16" s="180"/>
      <c r="P16" s="81">
        <f t="shared" si="2"/>
        <v>0</v>
      </c>
      <c r="Q16" s="118">
        <f t="shared" si="3"/>
        <v>0</v>
      </c>
      <c r="R16" s="118">
        <f t="shared" si="4"/>
        <v>0</v>
      </c>
      <c r="S16" s="118">
        <f t="shared" si="5"/>
        <v>0</v>
      </c>
      <c r="T16" s="81">
        <f t="shared" si="6"/>
        <v>0</v>
      </c>
      <c r="U16" s="81">
        <f t="shared" si="7"/>
        <v>0</v>
      </c>
    </row>
    <row r="17" spans="1:21" ht="22.5">
      <c r="A17" s="476" t="s">
        <v>1820</v>
      </c>
      <c r="B17" s="143" t="s">
        <v>1821</v>
      </c>
      <c r="C17" s="109"/>
      <c r="D17" s="109"/>
      <c r="E17" s="143" t="s">
        <v>1822</v>
      </c>
      <c r="F17" s="213">
        <v>5</v>
      </c>
      <c r="G17" s="558">
        <v>1</v>
      </c>
      <c r="H17" s="559">
        <v>2</v>
      </c>
      <c r="I17" s="159">
        <f t="shared" si="8"/>
        <v>8</v>
      </c>
      <c r="J17" s="189"/>
      <c r="K17" s="433"/>
      <c r="L17" s="191">
        <v>0.08</v>
      </c>
      <c r="M17" s="434">
        <f t="shared" si="0"/>
        <v>0</v>
      </c>
      <c r="N17" s="434">
        <f t="shared" si="1"/>
        <v>0</v>
      </c>
      <c r="O17" s="180"/>
      <c r="P17" s="81">
        <f t="shared" si="2"/>
        <v>0</v>
      </c>
      <c r="Q17" s="118">
        <f t="shared" si="3"/>
        <v>0</v>
      </c>
      <c r="R17" s="118">
        <f t="shared" si="4"/>
        <v>0</v>
      </c>
      <c r="S17" s="118">
        <f t="shared" si="5"/>
        <v>0</v>
      </c>
      <c r="T17" s="81">
        <f t="shared" si="6"/>
        <v>0</v>
      </c>
      <c r="U17" s="81">
        <f t="shared" si="7"/>
        <v>0</v>
      </c>
    </row>
    <row r="18" spans="1:21" ht="22.5">
      <c r="A18" s="476" t="s">
        <v>1823</v>
      </c>
      <c r="B18" s="143" t="s">
        <v>1824</v>
      </c>
      <c r="C18" s="109"/>
      <c r="D18" s="109"/>
      <c r="E18" s="143" t="s">
        <v>1825</v>
      </c>
      <c r="F18" s="213">
        <v>2</v>
      </c>
      <c r="G18" s="558">
        <v>1</v>
      </c>
      <c r="H18" s="559">
        <v>0</v>
      </c>
      <c r="I18" s="159">
        <f t="shared" si="8"/>
        <v>3</v>
      </c>
      <c r="J18" s="189"/>
      <c r="K18" s="433"/>
      <c r="L18" s="191">
        <v>0.08</v>
      </c>
      <c r="M18" s="434">
        <f t="shared" si="0"/>
        <v>0</v>
      </c>
      <c r="N18" s="434">
        <f t="shared" si="1"/>
        <v>0</v>
      </c>
      <c r="O18" s="180"/>
      <c r="P18" s="81">
        <f t="shared" si="2"/>
        <v>0</v>
      </c>
      <c r="Q18" s="118">
        <f t="shared" si="3"/>
        <v>0</v>
      </c>
      <c r="R18" s="118">
        <f t="shared" si="4"/>
        <v>0</v>
      </c>
      <c r="S18" s="118">
        <f t="shared" si="5"/>
        <v>0</v>
      </c>
      <c r="T18" s="81">
        <f t="shared" si="6"/>
        <v>0</v>
      </c>
      <c r="U18" s="81">
        <f t="shared" si="7"/>
        <v>0</v>
      </c>
    </row>
    <row r="19" spans="1:21" ht="56.25">
      <c r="A19" s="476" t="s">
        <v>1826</v>
      </c>
      <c r="B19" s="143" t="s">
        <v>1827</v>
      </c>
      <c r="C19" s="109"/>
      <c r="D19" s="109"/>
      <c r="E19" s="68" t="s">
        <v>1828</v>
      </c>
      <c r="F19" s="432">
        <v>300</v>
      </c>
      <c r="G19" s="597">
        <v>180</v>
      </c>
      <c r="H19" s="598">
        <v>270</v>
      </c>
      <c r="I19" s="159">
        <f t="shared" si="8"/>
        <v>750</v>
      </c>
      <c r="J19" s="189"/>
      <c r="K19" s="433"/>
      <c r="L19" s="191">
        <v>0.08</v>
      </c>
      <c r="M19" s="434">
        <f t="shared" si="0"/>
        <v>0</v>
      </c>
      <c r="N19" s="434">
        <f t="shared" si="1"/>
        <v>0</v>
      </c>
      <c r="O19" s="180"/>
      <c r="P19" s="81">
        <f t="shared" si="2"/>
        <v>0</v>
      </c>
      <c r="Q19" s="118">
        <f t="shared" si="3"/>
        <v>0</v>
      </c>
      <c r="R19" s="118">
        <f t="shared" si="4"/>
        <v>0</v>
      </c>
      <c r="S19" s="118">
        <f t="shared" si="5"/>
        <v>0</v>
      </c>
      <c r="T19" s="81">
        <f t="shared" si="6"/>
        <v>0</v>
      </c>
      <c r="U19" s="81">
        <f t="shared" si="7"/>
        <v>0</v>
      </c>
    </row>
    <row r="20" spans="1:21" ht="56.25">
      <c r="A20" s="476" t="s">
        <v>1829</v>
      </c>
      <c r="B20" s="143" t="s">
        <v>1830</v>
      </c>
      <c r="C20" s="109"/>
      <c r="D20" s="109"/>
      <c r="E20" s="68" t="s">
        <v>1831</v>
      </c>
      <c r="F20" s="432">
        <v>430</v>
      </c>
      <c r="G20" s="597">
        <v>130</v>
      </c>
      <c r="H20" s="598">
        <v>200</v>
      </c>
      <c r="I20" s="159">
        <f t="shared" si="8"/>
        <v>760</v>
      </c>
      <c r="J20" s="189"/>
      <c r="K20" s="433"/>
      <c r="L20" s="191">
        <v>0.08</v>
      </c>
      <c r="M20" s="434">
        <f t="shared" si="0"/>
        <v>0</v>
      </c>
      <c r="N20" s="434">
        <f t="shared" si="1"/>
        <v>0</v>
      </c>
      <c r="O20" s="180"/>
      <c r="P20" s="81">
        <f t="shared" si="2"/>
        <v>0</v>
      </c>
      <c r="Q20" s="118">
        <f t="shared" si="3"/>
        <v>0</v>
      </c>
      <c r="R20" s="118">
        <f t="shared" si="4"/>
        <v>0</v>
      </c>
      <c r="S20" s="118">
        <f t="shared" si="5"/>
        <v>0</v>
      </c>
      <c r="T20" s="81">
        <f t="shared" si="6"/>
        <v>0</v>
      </c>
      <c r="U20" s="81">
        <f t="shared" si="7"/>
        <v>0</v>
      </c>
    </row>
    <row r="21" spans="1:21" ht="33.75">
      <c r="A21" s="476" t="s">
        <v>1832</v>
      </c>
      <c r="B21" s="157" t="s">
        <v>1833</v>
      </c>
      <c r="C21" s="68"/>
      <c r="D21" s="159"/>
      <c r="E21" s="68" t="s">
        <v>1834</v>
      </c>
      <c r="F21" s="68">
        <v>1</v>
      </c>
      <c r="G21" s="552">
        <v>1</v>
      </c>
      <c r="H21" s="553">
        <v>0</v>
      </c>
      <c r="I21" s="159">
        <f t="shared" si="8"/>
        <v>2</v>
      </c>
      <c r="J21" s="112"/>
      <c r="K21" s="161"/>
      <c r="L21" s="114">
        <v>0.08</v>
      </c>
      <c r="M21" s="434">
        <f t="shared" si="0"/>
        <v>0</v>
      </c>
      <c r="N21" s="434">
        <f t="shared" si="1"/>
        <v>0</v>
      </c>
      <c r="O21" s="388"/>
      <c r="P21" s="81">
        <f t="shared" si="2"/>
        <v>0</v>
      </c>
      <c r="Q21" s="118">
        <f t="shared" si="3"/>
        <v>0</v>
      </c>
      <c r="R21" s="118">
        <f t="shared" si="4"/>
        <v>0</v>
      </c>
      <c r="S21" s="118">
        <f t="shared" si="5"/>
        <v>0</v>
      </c>
      <c r="T21" s="81">
        <f t="shared" si="6"/>
        <v>0</v>
      </c>
      <c r="U21" s="81">
        <f t="shared" si="7"/>
        <v>0</v>
      </c>
    </row>
    <row r="22" spans="1:21" ht="56.25">
      <c r="A22" s="476" t="s">
        <v>1835</v>
      </c>
      <c r="B22" s="143" t="s">
        <v>1836</v>
      </c>
      <c r="C22" s="109"/>
      <c r="D22" s="109"/>
      <c r="E22" s="143" t="s">
        <v>1837</v>
      </c>
      <c r="F22" s="213">
        <v>3</v>
      </c>
      <c r="G22" s="558">
        <v>1</v>
      </c>
      <c r="H22" s="559">
        <v>1</v>
      </c>
      <c r="I22" s="159">
        <f t="shared" si="8"/>
        <v>5</v>
      </c>
      <c r="J22" s="189"/>
      <c r="K22" s="433"/>
      <c r="L22" s="191">
        <v>0.08</v>
      </c>
      <c r="M22" s="434">
        <f t="shared" si="0"/>
        <v>0</v>
      </c>
      <c r="N22" s="434">
        <f t="shared" si="1"/>
        <v>0</v>
      </c>
      <c r="O22" s="180"/>
      <c r="P22" s="81">
        <f t="shared" si="2"/>
        <v>0</v>
      </c>
      <c r="Q22" s="118">
        <f t="shared" si="3"/>
        <v>0</v>
      </c>
      <c r="R22" s="118">
        <f t="shared" si="4"/>
        <v>0</v>
      </c>
      <c r="S22" s="118">
        <f t="shared" si="5"/>
        <v>0</v>
      </c>
      <c r="T22" s="81">
        <f t="shared" si="6"/>
        <v>0</v>
      </c>
      <c r="U22" s="81">
        <f t="shared" si="7"/>
        <v>0</v>
      </c>
    </row>
    <row r="23" spans="1:21" ht="45">
      <c r="A23" s="476" t="s">
        <v>1838</v>
      </c>
      <c r="B23" s="143" t="s">
        <v>1839</v>
      </c>
      <c r="C23" s="109"/>
      <c r="D23" s="109"/>
      <c r="E23" s="68" t="s">
        <v>1840</v>
      </c>
      <c r="F23" s="432">
        <v>65</v>
      </c>
      <c r="G23" s="597">
        <v>15</v>
      </c>
      <c r="H23" s="598">
        <v>40</v>
      </c>
      <c r="I23" s="159">
        <f t="shared" si="8"/>
        <v>120</v>
      </c>
      <c r="J23" s="189"/>
      <c r="K23" s="433"/>
      <c r="L23" s="191">
        <v>0.08</v>
      </c>
      <c r="M23" s="434">
        <f t="shared" si="0"/>
        <v>0</v>
      </c>
      <c r="N23" s="434">
        <f t="shared" si="1"/>
        <v>0</v>
      </c>
      <c r="O23" s="180"/>
      <c r="P23" s="81">
        <f t="shared" si="2"/>
        <v>0</v>
      </c>
      <c r="Q23" s="118">
        <f t="shared" si="3"/>
        <v>0</v>
      </c>
      <c r="R23" s="118">
        <f t="shared" si="4"/>
        <v>0</v>
      </c>
      <c r="S23" s="118">
        <f t="shared" si="5"/>
        <v>0</v>
      </c>
      <c r="T23" s="81">
        <f t="shared" si="6"/>
        <v>0</v>
      </c>
      <c r="U23" s="81">
        <f t="shared" si="7"/>
        <v>0</v>
      </c>
    </row>
    <row r="24" spans="1:21" ht="33.75">
      <c r="A24" s="476" t="s">
        <v>1841</v>
      </c>
      <c r="B24" s="143" t="s">
        <v>1842</v>
      </c>
      <c r="C24" s="109"/>
      <c r="D24" s="109"/>
      <c r="E24" s="68" t="s">
        <v>1843</v>
      </c>
      <c r="F24" s="432">
        <v>20</v>
      </c>
      <c r="G24" s="597">
        <v>35</v>
      </c>
      <c r="H24" s="598">
        <v>30</v>
      </c>
      <c r="I24" s="159">
        <f t="shared" si="8"/>
        <v>85</v>
      </c>
      <c r="J24" s="189"/>
      <c r="K24" s="433"/>
      <c r="L24" s="191">
        <v>0.08</v>
      </c>
      <c r="M24" s="434">
        <f t="shared" si="0"/>
        <v>0</v>
      </c>
      <c r="N24" s="434">
        <f t="shared" si="1"/>
        <v>0</v>
      </c>
      <c r="O24" s="180"/>
      <c r="P24" s="81">
        <f t="shared" si="2"/>
        <v>0</v>
      </c>
      <c r="Q24" s="118">
        <f t="shared" si="3"/>
        <v>0</v>
      </c>
      <c r="R24" s="118">
        <f t="shared" si="4"/>
        <v>0</v>
      </c>
      <c r="S24" s="118">
        <f t="shared" si="5"/>
        <v>0</v>
      </c>
      <c r="T24" s="81">
        <f t="shared" si="6"/>
        <v>0</v>
      </c>
      <c r="U24" s="81">
        <f t="shared" si="7"/>
        <v>0</v>
      </c>
    </row>
    <row r="25" spans="1:21" ht="84">
      <c r="A25" s="476" t="s">
        <v>1844</v>
      </c>
      <c r="B25" s="19" t="s">
        <v>1845</v>
      </c>
      <c r="C25" s="20"/>
      <c r="D25" s="20"/>
      <c r="E25" s="17" t="s">
        <v>1846</v>
      </c>
      <c r="F25" s="432">
        <v>5</v>
      </c>
      <c r="G25" s="597">
        <v>0</v>
      </c>
      <c r="H25" s="598">
        <v>0</v>
      </c>
      <c r="I25" s="159">
        <f t="shared" si="8"/>
        <v>5</v>
      </c>
      <c r="J25" s="20"/>
      <c r="K25" s="20"/>
      <c r="L25" s="34">
        <v>0.08</v>
      </c>
      <c r="M25" s="434">
        <f t="shared" si="0"/>
        <v>0</v>
      </c>
      <c r="N25" s="434">
        <f t="shared" si="1"/>
        <v>0</v>
      </c>
      <c r="O25" s="22"/>
      <c r="P25" s="81">
        <f t="shared" si="2"/>
        <v>0</v>
      </c>
      <c r="Q25" s="118">
        <f t="shared" si="3"/>
        <v>0</v>
      </c>
      <c r="R25" s="118">
        <f t="shared" si="4"/>
        <v>0</v>
      </c>
      <c r="S25" s="118">
        <f t="shared" si="5"/>
        <v>0</v>
      </c>
      <c r="T25" s="81">
        <f t="shared" si="6"/>
        <v>0</v>
      </c>
      <c r="U25" s="81">
        <f t="shared" si="7"/>
        <v>0</v>
      </c>
    </row>
    <row r="26" spans="1:21" ht="22.5">
      <c r="A26" s="476" t="s">
        <v>1847</v>
      </c>
      <c r="B26" s="143" t="s">
        <v>1848</v>
      </c>
      <c r="C26" s="109"/>
      <c r="D26" s="109"/>
      <c r="E26" s="68" t="s">
        <v>1849</v>
      </c>
      <c r="F26" s="432">
        <v>2</v>
      </c>
      <c r="G26" s="597">
        <v>1</v>
      </c>
      <c r="H26" s="598">
        <v>4</v>
      </c>
      <c r="I26" s="159">
        <f t="shared" si="8"/>
        <v>7</v>
      </c>
      <c r="J26" s="189"/>
      <c r="K26" s="433"/>
      <c r="L26" s="191">
        <v>0.08</v>
      </c>
      <c r="M26" s="434">
        <f t="shared" si="0"/>
        <v>0</v>
      </c>
      <c r="N26" s="434">
        <f t="shared" si="1"/>
        <v>0</v>
      </c>
      <c r="O26" s="180"/>
      <c r="P26" s="81">
        <f t="shared" si="2"/>
        <v>0</v>
      </c>
      <c r="Q26" s="118">
        <f t="shared" si="3"/>
        <v>0</v>
      </c>
      <c r="R26" s="118">
        <f t="shared" si="4"/>
        <v>0</v>
      </c>
      <c r="S26" s="118">
        <f t="shared" si="5"/>
        <v>0</v>
      </c>
      <c r="T26" s="81">
        <f t="shared" si="6"/>
        <v>0</v>
      </c>
      <c r="U26" s="81">
        <f t="shared" si="7"/>
        <v>0</v>
      </c>
    </row>
    <row r="27" spans="1:21" ht="22.5">
      <c r="A27" s="476" t="s">
        <v>1850</v>
      </c>
      <c r="B27" s="392" t="s">
        <v>1851</v>
      </c>
      <c r="C27" s="109"/>
      <c r="D27" s="109"/>
      <c r="E27" s="391" t="s">
        <v>1852</v>
      </c>
      <c r="F27" s="160">
        <v>5</v>
      </c>
      <c r="G27" s="560">
        <v>2</v>
      </c>
      <c r="H27" s="561">
        <v>0</v>
      </c>
      <c r="I27" s="159">
        <f t="shared" si="8"/>
        <v>7</v>
      </c>
      <c r="J27" s="189"/>
      <c r="K27" s="433"/>
      <c r="L27" s="191">
        <v>0.08</v>
      </c>
      <c r="M27" s="434">
        <f t="shared" si="0"/>
        <v>0</v>
      </c>
      <c r="N27" s="434">
        <f t="shared" si="1"/>
        <v>0</v>
      </c>
      <c r="O27" s="180"/>
      <c r="P27" s="81">
        <f t="shared" si="2"/>
        <v>0</v>
      </c>
      <c r="Q27" s="118">
        <f t="shared" si="3"/>
        <v>0</v>
      </c>
      <c r="R27" s="118">
        <f t="shared" si="4"/>
        <v>0</v>
      </c>
      <c r="S27" s="118">
        <f t="shared" si="5"/>
        <v>0</v>
      </c>
      <c r="T27" s="81">
        <f t="shared" si="6"/>
        <v>0</v>
      </c>
      <c r="U27" s="81">
        <f t="shared" si="7"/>
        <v>0</v>
      </c>
    </row>
    <row r="28" spans="1:21" ht="22.5">
      <c r="A28" s="476" t="s">
        <v>1853</v>
      </c>
      <c r="B28" s="392" t="s">
        <v>1854</v>
      </c>
      <c r="C28" s="109"/>
      <c r="D28" s="109"/>
      <c r="E28" s="391" t="s">
        <v>1852</v>
      </c>
      <c r="F28" s="160">
        <v>3</v>
      </c>
      <c r="G28" s="560">
        <v>45</v>
      </c>
      <c r="H28" s="561">
        <v>8</v>
      </c>
      <c r="I28" s="159">
        <f t="shared" si="8"/>
        <v>56</v>
      </c>
      <c r="J28" s="189"/>
      <c r="K28" s="433"/>
      <c r="L28" s="191">
        <v>0.08</v>
      </c>
      <c r="M28" s="434">
        <f t="shared" si="0"/>
        <v>0</v>
      </c>
      <c r="N28" s="434">
        <f t="shared" si="1"/>
        <v>0</v>
      </c>
      <c r="O28" s="180"/>
      <c r="P28" s="81">
        <f t="shared" si="2"/>
        <v>0</v>
      </c>
      <c r="Q28" s="118">
        <f t="shared" si="3"/>
        <v>0</v>
      </c>
      <c r="R28" s="118">
        <f t="shared" si="4"/>
        <v>0</v>
      </c>
      <c r="S28" s="118">
        <f t="shared" si="5"/>
        <v>0</v>
      </c>
      <c r="T28" s="81">
        <f t="shared" si="6"/>
        <v>0</v>
      </c>
      <c r="U28" s="81">
        <f t="shared" si="7"/>
        <v>0</v>
      </c>
    </row>
    <row r="29" spans="1:21" ht="22.5">
      <c r="A29" s="476" t="s">
        <v>1855</v>
      </c>
      <c r="B29" s="143" t="s">
        <v>1856</v>
      </c>
      <c r="C29" s="109"/>
      <c r="D29" s="109"/>
      <c r="E29" s="68" t="s">
        <v>1857</v>
      </c>
      <c r="F29" s="432">
        <v>3</v>
      </c>
      <c r="G29" s="597">
        <v>0</v>
      </c>
      <c r="H29" s="598">
        <v>0</v>
      </c>
      <c r="I29" s="159">
        <f t="shared" si="8"/>
        <v>3</v>
      </c>
      <c r="J29" s="189"/>
      <c r="K29" s="433"/>
      <c r="L29" s="191">
        <v>0.08</v>
      </c>
      <c r="M29" s="434">
        <f t="shared" si="0"/>
        <v>0</v>
      </c>
      <c r="N29" s="434">
        <f t="shared" si="1"/>
        <v>0</v>
      </c>
      <c r="O29" s="180"/>
      <c r="P29" s="81">
        <f t="shared" si="2"/>
        <v>0</v>
      </c>
      <c r="Q29" s="118">
        <f t="shared" si="3"/>
        <v>0</v>
      </c>
      <c r="R29" s="118">
        <f t="shared" si="4"/>
        <v>0</v>
      </c>
      <c r="S29" s="118">
        <f t="shared" si="5"/>
        <v>0</v>
      </c>
      <c r="T29" s="81">
        <f t="shared" si="6"/>
        <v>0</v>
      </c>
      <c r="U29" s="81">
        <f t="shared" si="7"/>
        <v>0</v>
      </c>
    </row>
    <row r="30" spans="1:21" ht="78.75">
      <c r="A30" s="476" t="s">
        <v>1858</v>
      </c>
      <c r="B30" s="143" t="s">
        <v>1859</v>
      </c>
      <c r="C30" s="109"/>
      <c r="D30" s="109"/>
      <c r="E30" s="68" t="s">
        <v>1860</v>
      </c>
      <c r="F30" s="432">
        <v>20</v>
      </c>
      <c r="G30" s="597">
        <v>30</v>
      </c>
      <c r="H30" s="598">
        <v>430</v>
      </c>
      <c r="I30" s="159">
        <f t="shared" si="8"/>
        <v>480</v>
      </c>
      <c r="J30" s="189"/>
      <c r="K30" s="433"/>
      <c r="L30" s="191">
        <v>0.08</v>
      </c>
      <c r="M30" s="434">
        <f t="shared" si="0"/>
        <v>0</v>
      </c>
      <c r="N30" s="434">
        <f t="shared" si="1"/>
        <v>0</v>
      </c>
      <c r="O30" s="180"/>
      <c r="P30" s="81">
        <f t="shared" si="2"/>
        <v>0</v>
      </c>
      <c r="Q30" s="118">
        <f t="shared" si="3"/>
        <v>0</v>
      </c>
      <c r="R30" s="118">
        <f t="shared" si="4"/>
        <v>0</v>
      </c>
      <c r="S30" s="118">
        <f t="shared" si="5"/>
        <v>0</v>
      </c>
      <c r="T30" s="81">
        <f t="shared" si="6"/>
        <v>0</v>
      </c>
      <c r="U30" s="81">
        <f t="shared" si="7"/>
        <v>0</v>
      </c>
    </row>
    <row r="31" spans="1:21" ht="22.5">
      <c r="A31" s="476" t="s">
        <v>1861</v>
      </c>
      <c r="B31" s="157" t="s">
        <v>1862</v>
      </c>
      <c r="C31" s="109"/>
      <c r="D31" s="109"/>
      <c r="E31" s="68" t="s">
        <v>1863</v>
      </c>
      <c r="F31" s="213">
        <v>5</v>
      </c>
      <c r="G31" s="558">
        <v>2</v>
      </c>
      <c r="H31" s="559">
        <v>3</v>
      </c>
      <c r="I31" s="159">
        <f t="shared" si="8"/>
        <v>10</v>
      </c>
      <c r="J31" s="189"/>
      <c r="K31" s="433"/>
      <c r="L31" s="191">
        <v>0.08</v>
      </c>
      <c r="M31" s="434">
        <f t="shared" si="0"/>
        <v>0</v>
      </c>
      <c r="N31" s="434">
        <f t="shared" si="1"/>
        <v>0</v>
      </c>
      <c r="O31" s="180"/>
      <c r="P31" s="81">
        <f t="shared" si="2"/>
        <v>0</v>
      </c>
      <c r="Q31" s="118">
        <f t="shared" si="3"/>
        <v>0</v>
      </c>
      <c r="R31" s="118">
        <f t="shared" si="4"/>
        <v>0</v>
      </c>
      <c r="S31" s="118">
        <f t="shared" si="5"/>
        <v>0</v>
      </c>
      <c r="T31" s="81">
        <f t="shared" si="6"/>
        <v>0</v>
      </c>
      <c r="U31" s="81">
        <f t="shared" si="7"/>
        <v>0</v>
      </c>
    </row>
    <row r="32" spans="1:21" ht="45">
      <c r="A32" s="476" t="s">
        <v>1864</v>
      </c>
      <c r="B32" s="157" t="s">
        <v>1865</v>
      </c>
      <c r="C32" s="109"/>
      <c r="D32" s="109"/>
      <c r="E32" s="68" t="s">
        <v>1866</v>
      </c>
      <c r="F32" s="213">
        <v>1</v>
      </c>
      <c r="G32" s="558">
        <v>2</v>
      </c>
      <c r="H32" s="559">
        <v>1</v>
      </c>
      <c r="I32" s="159">
        <f t="shared" si="8"/>
        <v>4</v>
      </c>
      <c r="J32" s="189"/>
      <c r="K32" s="433"/>
      <c r="L32" s="191">
        <v>0.08</v>
      </c>
      <c r="M32" s="434">
        <f t="shared" si="0"/>
        <v>0</v>
      </c>
      <c r="N32" s="434">
        <f t="shared" si="1"/>
        <v>0</v>
      </c>
      <c r="O32" s="180"/>
      <c r="P32" s="81">
        <f t="shared" si="2"/>
        <v>0</v>
      </c>
      <c r="Q32" s="118">
        <f t="shared" si="3"/>
        <v>0</v>
      </c>
      <c r="R32" s="118">
        <f t="shared" si="4"/>
        <v>0</v>
      </c>
      <c r="S32" s="118">
        <f t="shared" si="5"/>
        <v>0</v>
      </c>
      <c r="T32" s="81">
        <f t="shared" si="6"/>
        <v>0</v>
      </c>
      <c r="U32" s="81">
        <f t="shared" si="7"/>
        <v>0</v>
      </c>
    </row>
    <row r="33" spans="1:21" ht="45">
      <c r="A33" s="476" t="s">
        <v>1867</v>
      </c>
      <c r="B33" s="157" t="s">
        <v>1868</v>
      </c>
      <c r="C33" s="109"/>
      <c r="D33" s="109"/>
      <c r="E33" s="68" t="s">
        <v>1869</v>
      </c>
      <c r="F33" s="213">
        <v>5</v>
      </c>
      <c r="G33" s="558">
        <v>2</v>
      </c>
      <c r="H33" s="559">
        <v>2</v>
      </c>
      <c r="I33" s="159">
        <f t="shared" si="8"/>
        <v>9</v>
      </c>
      <c r="J33" s="189"/>
      <c r="K33" s="433"/>
      <c r="L33" s="191">
        <v>0.08</v>
      </c>
      <c r="M33" s="434">
        <f t="shared" si="0"/>
        <v>0</v>
      </c>
      <c r="N33" s="434">
        <f t="shared" si="1"/>
        <v>0</v>
      </c>
      <c r="O33" s="180"/>
      <c r="P33" s="81">
        <f t="shared" si="2"/>
        <v>0</v>
      </c>
      <c r="Q33" s="118">
        <f t="shared" si="3"/>
        <v>0</v>
      </c>
      <c r="R33" s="118">
        <f t="shared" si="4"/>
        <v>0</v>
      </c>
      <c r="S33" s="118">
        <f t="shared" si="5"/>
        <v>0</v>
      </c>
      <c r="T33" s="81">
        <f t="shared" si="6"/>
        <v>0</v>
      </c>
      <c r="U33" s="81">
        <f t="shared" si="7"/>
        <v>0</v>
      </c>
    </row>
    <row r="34" spans="1:21" ht="33.75">
      <c r="A34" s="476" t="s">
        <v>1870</v>
      </c>
      <c r="B34" s="143" t="s">
        <v>1871</v>
      </c>
      <c r="C34" s="109"/>
      <c r="D34" s="109"/>
      <c r="E34" s="68" t="s">
        <v>1869</v>
      </c>
      <c r="F34" s="213">
        <v>5</v>
      </c>
      <c r="G34" s="558">
        <v>2</v>
      </c>
      <c r="H34" s="559">
        <v>2</v>
      </c>
      <c r="I34" s="159">
        <f t="shared" si="8"/>
        <v>9</v>
      </c>
      <c r="J34" s="189"/>
      <c r="K34" s="433"/>
      <c r="L34" s="191">
        <v>0.08</v>
      </c>
      <c r="M34" s="434">
        <f t="shared" si="0"/>
        <v>0</v>
      </c>
      <c r="N34" s="434">
        <f t="shared" si="1"/>
        <v>0</v>
      </c>
      <c r="O34" s="180"/>
      <c r="P34" s="81">
        <f t="shared" si="2"/>
        <v>0</v>
      </c>
      <c r="Q34" s="118">
        <f t="shared" si="3"/>
        <v>0</v>
      </c>
      <c r="R34" s="118">
        <f t="shared" si="4"/>
        <v>0</v>
      </c>
      <c r="S34" s="118">
        <f t="shared" si="5"/>
        <v>0</v>
      </c>
      <c r="T34" s="81">
        <f t="shared" si="6"/>
        <v>0</v>
      </c>
      <c r="U34" s="81">
        <f t="shared" si="7"/>
        <v>0</v>
      </c>
    </row>
    <row r="35" spans="1:21" ht="45">
      <c r="A35" s="476" t="s">
        <v>1872</v>
      </c>
      <c r="B35" s="143" t="s">
        <v>1873</v>
      </c>
      <c r="C35" s="109"/>
      <c r="D35" s="109"/>
      <c r="E35" s="68" t="s">
        <v>1869</v>
      </c>
      <c r="F35" s="213">
        <v>10</v>
      </c>
      <c r="G35" s="558">
        <v>2</v>
      </c>
      <c r="H35" s="559">
        <v>4</v>
      </c>
      <c r="I35" s="159">
        <f t="shared" si="8"/>
        <v>16</v>
      </c>
      <c r="J35" s="189"/>
      <c r="K35" s="433"/>
      <c r="L35" s="191">
        <v>0.08</v>
      </c>
      <c r="M35" s="434">
        <f t="shared" si="0"/>
        <v>0</v>
      </c>
      <c r="N35" s="434">
        <f t="shared" si="1"/>
        <v>0</v>
      </c>
      <c r="O35" s="180"/>
      <c r="P35" s="81">
        <f t="shared" si="2"/>
        <v>0</v>
      </c>
      <c r="Q35" s="118">
        <f t="shared" si="3"/>
        <v>0</v>
      </c>
      <c r="R35" s="118">
        <f t="shared" si="4"/>
        <v>0</v>
      </c>
      <c r="S35" s="118">
        <f t="shared" si="5"/>
        <v>0</v>
      </c>
      <c r="T35" s="81">
        <f t="shared" si="6"/>
        <v>0</v>
      </c>
      <c r="U35" s="81">
        <f t="shared" si="7"/>
        <v>0</v>
      </c>
    </row>
    <row r="36" spans="1:21" ht="33.75">
      <c r="A36" s="476" t="s">
        <v>1874</v>
      </c>
      <c r="B36" s="143" t="s">
        <v>1875</v>
      </c>
      <c r="C36" s="109"/>
      <c r="D36" s="109"/>
      <c r="E36" s="68" t="s">
        <v>1876</v>
      </c>
      <c r="F36" s="432">
        <v>80</v>
      </c>
      <c r="G36" s="597">
        <v>35</v>
      </c>
      <c r="H36" s="598">
        <v>120</v>
      </c>
      <c r="I36" s="159">
        <f t="shared" si="8"/>
        <v>235</v>
      </c>
      <c r="J36" s="189"/>
      <c r="K36" s="433"/>
      <c r="L36" s="191">
        <v>0.08</v>
      </c>
      <c r="M36" s="434">
        <f t="shared" si="0"/>
        <v>0</v>
      </c>
      <c r="N36" s="434">
        <f t="shared" si="1"/>
        <v>0</v>
      </c>
      <c r="O36" s="180"/>
      <c r="P36" s="81">
        <f t="shared" si="2"/>
        <v>0</v>
      </c>
      <c r="Q36" s="118">
        <f t="shared" si="3"/>
        <v>0</v>
      </c>
      <c r="R36" s="118">
        <f t="shared" si="4"/>
        <v>0</v>
      </c>
      <c r="S36" s="118">
        <f t="shared" si="5"/>
        <v>0</v>
      </c>
      <c r="T36" s="81">
        <f t="shared" si="6"/>
        <v>0</v>
      </c>
      <c r="U36" s="81">
        <f t="shared" si="7"/>
        <v>0</v>
      </c>
    </row>
    <row r="37" spans="1:21" ht="22.5">
      <c r="A37" s="476" t="s">
        <v>1877</v>
      </c>
      <c r="B37" s="157" t="s">
        <v>1878</v>
      </c>
      <c r="C37" s="68"/>
      <c r="D37" s="159"/>
      <c r="E37" s="68" t="s">
        <v>1879</v>
      </c>
      <c r="F37" s="213">
        <v>5</v>
      </c>
      <c r="G37" s="558">
        <v>0</v>
      </c>
      <c r="H37" s="559">
        <v>0</v>
      </c>
      <c r="I37" s="159">
        <f t="shared" si="8"/>
        <v>5</v>
      </c>
      <c r="J37" s="112"/>
      <c r="K37" s="161"/>
      <c r="L37" s="114">
        <v>0.08</v>
      </c>
      <c r="M37" s="434">
        <f t="shared" si="0"/>
        <v>0</v>
      </c>
      <c r="N37" s="434">
        <f t="shared" si="1"/>
        <v>0</v>
      </c>
      <c r="O37" s="382"/>
      <c r="P37" s="81">
        <f t="shared" si="2"/>
        <v>0</v>
      </c>
      <c r="Q37" s="118">
        <f t="shared" si="3"/>
        <v>0</v>
      </c>
      <c r="R37" s="118">
        <f t="shared" si="4"/>
        <v>0</v>
      </c>
      <c r="S37" s="118">
        <f t="shared" si="5"/>
        <v>0</v>
      </c>
      <c r="T37" s="81">
        <f t="shared" si="6"/>
        <v>0</v>
      </c>
      <c r="U37" s="81">
        <f t="shared" si="7"/>
        <v>0</v>
      </c>
    </row>
    <row r="38" spans="1:21" ht="33.75">
      <c r="A38" s="476" t="s">
        <v>1880</v>
      </c>
      <c r="B38" s="143" t="s">
        <v>1881</v>
      </c>
      <c r="C38" s="109"/>
      <c r="D38" s="109"/>
      <c r="E38" s="68" t="s">
        <v>1882</v>
      </c>
      <c r="F38" s="432">
        <v>20</v>
      </c>
      <c r="G38" s="597">
        <v>100</v>
      </c>
      <c r="H38" s="598">
        <v>0</v>
      </c>
      <c r="I38" s="159">
        <f t="shared" si="8"/>
        <v>120</v>
      </c>
      <c r="J38" s="189"/>
      <c r="K38" s="433"/>
      <c r="L38" s="191">
        <v>0.08</v>
      </c>
      <c r="M38" s="434">
        <f t="shared" si="0"/>
        <v>0</v>
      </c>
      <c r="N38" s="434">
        <f t="shared" si="1"/>
        <v>0</v>
      </c>
      <c r="O38" s="180"/>
      <c r="P38" s="81">
        <f t="shared" si="2"/>
        <v>0</v>
      </c>
      <c r="Q38" s="118">
        <f t="shared" si="3"/>
        <v>0</v>
      </c>
      <c r="R38" s="118">
        <f t="shared" si="4"/>
        <v>0</v>
      </c>
      <c r="S38" s="118">
        <f t="shared" si="5"/>
        <v>0</v>
      </c>
      <c r="T38" s="81">
        <f t="shared" si="6"/>
        <v>0</v>
      </c>
      <c r="U38" s="81">
        <f t="shared" si="7"/>
        <v>0</v>
      </c>
    </row>
    <row r="39" spans="1:21" ht="33.75">
      <c r="A39" s="476" t="s">
        <v>1883</v>
      </c>
      <c r="B39" s="143" t="s">
        <v>1884</v>
      </c>
      <c r="C39" s="109"/>
      <c r="D39" s="109"/>
      <c r="E39" s="68" t="s">
        <v>1885</v>
      </c>
      <c r="F39" s="432">
        <v>12</v>
      </c>
      <c r="G39" s="597">
        <v>1</v>
      </c>
      <c r="H39" s="598">
        <v>3</v>
      </c>
      <c r="I39" s="159">
        <f t="shared" si="8"/>
        <v>16</v>
      </c>
      <c r="J39" s="189"/>
      <c r="K39" s="433"/>
      <c r="L39" s="191">
        <v>0.08</v>
      </c>
      <c r="M39" s="434">
        <f t="shared" si="0"/>
        <v>0</v>
      </c>
      <c r="N39" s="434">
        <f t="shared" si="1"/>
        <v>0</v>
      </c>
      <c r="O39" s="180"/>
      <c r="P39" s="81">
        <f t="shared" si="2"/>
        <v>0</v>
      </c>
      <c r="Q39" s="118">
        <f t="shared" si="3"/>
        <v>0</v>
      </c>
      <c r="R39" s="118">
        <f t="shared" si="4"/>
        <v>0</v>
      </c>
      <c r="S39" s="118">
        <f t="shared" si="5"/>
        <v>0</v>
      </c>
      <c r="T39" s="81">
        <f t="shared" si="6"/>
        <v>0</v>
      </c>
      <c r="U39" s="81">
        <f t="shared" si="7"/>
        <v>0</v>
      </c>
    </row>
    <row r="40" spans="1:21" ht="45">
      <c r="A40" s="476" t="s">
        <v>1886</v>
      </c>
      <c r="B40" s="143" t="s">
        <v>1887</v>
      </c>
      <c r="C40" s="109"/>
      <c r="D40" s="109"/>
      <c r="E40" s="68" t="s">
        <v>1888</v>
      </c>
      <c r="F40" s="432">
        <v>5</v>
      </c>
      <c r="G40" s="597">
        <v>1</v>
      </c>
      <c r="H40" s="598">
        <v>3</v>
      </c>
      <c r="I40" s="159">
        <f t="shared" si="8"/>
        <v>9</v>
      </c>
      <c r="J40" s="189"/>
      <c r="K40" s="433"/>
      <c r="L40" s="191">
        <v>0.08</v>
      </c>
      <c r="M40" s="434">
        <f t="shared" si="0"/>
        <v>0</v>
      </c>
      <c r="N40" s="434">
        <f t="shared" si="1"/>
        <v>0</v>
      </c>
      <c r="O40" s="180"/>
      <c r="P40" s="81">
        <f t="shared" si="2"/>
        <v>0</v>
      </c>
      <c r="Q40" s="118">
        <f t="shared" si="3"/>
        <v>0</v>
      </c>
      <c r="R40" s="118">
        <f t="shared" si="4"/>
        <v>0</v>
      </c>
      <c r="S40" s="118">
        <f t="shared" si="5"/>
        <v>0</v>
      </c>
      <c r="T40" s="81">
        <f t="shared" si="6"/>
        <v>0</v>
      </c>
      <c r="U40" s="81">
        <f t="shared" si="7"/>
        <v>0</v>
      </c>
    </row>
    <row r="41" spans="1:21" ht="22.5">
      <c r="A41" s="476" t="s">
        <v>1889</v>
      </c>
      <c r="B41" s="392" t="s">
        <v>1890</v>
      </c>
      <c r="C41" s="109"/>
      <c r="D41" s="109"/>
      <c r="E41" s="391" t="s">
        <v>1891</v>
      </c>
      <c r="F41" s="160">
        <v>3</v>
      </c>
      <c r="G41" s="560">
        <v>1</v>
      </c>
      <c r="H41" s="561">
        <v>1</v>
      </c>
      <c r="I41" s="159">
        <f t="shared" si="8"/>
        <v>5</v>
      </c>
      <c r="J41" s="189"/>
      <c r="K41" s="433"/>
      <c r="L41" s="191">
        <v>0.08</v>
      </c>
      <c r="M41" s="434">
        <f t="shared" si="0"/>
        <v>0</v>
      </c>
      <c r="N41" s="434">
        <f t="shared" si="1"/>
        <v>0</v>
      </c>
      <c r="O41" s="180"/>
      <c r="P41" s="81">
        <f t="shared" si="2"/>
        <v>0</v>
      </c>
      <c r="Q41" s="118">
        <f t="shared" si="3"/>
        <v>0</v>
      </c>
      <c r="R41" s="118">
        <f t="shared" si="4"/>
        <v>0</v>
      </c>
      <c r="S41" s="118">
        <f t="shared" si="5"/>
        <v>0</v>
      </c>
      <c r="T41" s="81">
        <f t="shared" si="6"/>
        <v>0</v>
      </c>
      <c r="U41" s="81">
        <f t="shared" si="7"/>
        <v>0</v>
      </c>
    </row>
    <row r="42" spans="1:21" ht="22.5">
      <c r="A42" s="476" t="s">
        <v>1892</v>
      </c>
      <c r="B42" s="392" t="s">
        <v>1893</v>
      </c>
      <c r="C42" s="109"/>
      <c r="D42" s="109"/>
      <c r="E42" s="391" t="s">
        <v>1807</v>
      </c>
      <c r="F42" s="160">
        <v>3</v>
      </c>
      <c r="G42" s="560">
        <v>1</v>
      </c>
      <c r="H42" s="561">
        <v>3</v>
      </c>
      <c r="I42" s="159">
        <f t="shared" si="8"/>
        <v>7</v>
      </c>
      <c r="J42" s="189"/>
      <c r="K42" s="433"/>
      <c r="L42" s="191">
        <v>0.08</v>
      </c>
      <c r="M42" s="434">
        <f t="shared" si="0"/>
        <v>0</v>
      </c>
      <c r="N42" s="434">
        <f t="shared" si="1"/>
        <v>0</v>
      </c>
      <c r="O42" s="180"/>
      <c r="P42" s="81">
        <f t="shared" si="2"/>
        <v>0</v>
      </c>
      <c r="Q42" s="118">
        <f t="shared" si="3"/>
        <v>0</v>
      </c>
      <c r="R42" s="118">
        <f t="shared" si="4"/>
        <v>0</v>
      </c>
      <c r="S42" s="118">
        <f t="shared" si="5"/>
        <v>0</v>
      </c>
      <c r="T42" s="81">
        <f t="shared" si="6"/>
        <v>0</v>
      </c>
      <c r="U42" s="81">
        <f t="shared" si="7"/>
        <v>0</v>
      </c>
    </row>
    <row r="43" spans="1:21" ht="22.5">
      <c r="A43" s="476" t="s">
        <v>1894</v>
      </c>
      <c r="B43" s="392" t="s">
        <v>1895</v>
      </c>
      <c r="C43" s="109"/>
      <c r="D43" s="109"/>
      <c r="E43" s="391" t="s">
        <v>1891</v>
      </c>
      <c r="F43" s="160">
        <v>15</v>
      </c>
      <c r="G43" s="560">
        <v>2</v>
      </c>
      <c r="H43" s="561">
        <v>15</v>
      </c>
      <c r="I43" s="159">
        <f t="shared" si="8"/>
        <v>32</v>
      </c>
      <c r="J43" s="189"/>
      <c r="K43" s="433"/>
      <c r="L43" s="191">
        <v>0.08</v>
      </c>
      <c r="M43" s="434">
        <f t="shared" si="0"/>
        <v>0</v>
      </c>
      <c r="N43" s="434">
        <f t="shared" si="1"/>
        <v>0</v>
      </c>
      <c r="O43" s="180"/>
      <c r="P43" s="81">
        <f t="shared" si="2"/>
        <v>0</v>
      </c>
      <c r="Q43" s="118">
        <f t="shared" si="3"/>
        <v>0</v>
      </c>
      <c r="R43" s="118">
        <f t="shared" si="4"/>
        <v>0</v>
      </c>
      <c r="S43" s="118">
        <f t="shared" si="5"/>
        <v>0</v>
      </c>
      <c r="T43" s="81">
        <f t="shared" si="6"/>
        <v>0</v>
      </c>
      <c r="U43" s="81">
        <f t="shared" si="7"/>
        <v>0</v>
      </c>
    </row>
    <row r="44" spans="1:21" ht="22.5">
      <c r="A44" s="476" t="s">
        <v>1896</v>
      </c>
      <c r="B44" s="143" t="s">
        <v>1897</v>
      </c>
      <c r="C44" s="109"/>
      <c r="D44" s="109"/>
      <c r="E44" s="68" t="s">
        <v>1898</v>
      </c>
      <c r="F44" s="432">
        <v>5</v>
      </c>
      <c r="G44" s="597">
        <v>2</v>
      </c>
      <c r="H44" s="598">
        <v>6</v>
      </c>
      <c r="I44" s="159">
        <f t="shared" si="8"/>
        <v>13</v>
      </c>
      <c r="J44" s="189"/>
      <c r="K44" s="433"/>
      <c r="L44" s="191">
        <v>0.08</v>
      </c>
      <c r="M44" s="434">
        <f t="shared" si="0"/>
        <v>0</v>
      </c>
      <c r="N44" s="434">
        <f t="shared" si="1"/>
        <v>0</v>
      </c>
      <c r="O44" s="180"/>
      <c r="P44" s="81">
        <f t="shared" si="2"/>
        <v>0</v>
      </c>
      <c r="Q44" s="118">
        <f t="shared" si="3"/>
        <v>0</v>
      </c>
      <c r="R44" s="118">
        <f t="shared" si="4"/>
        <v>0</v>
      </c>
      <c r="S44" s="118">
        <f t="shared" si="5"/>
        <v>0</v>
      </c>
      <c r="T44" s="81">
        <f t="shared" si="6"/>
        <v>0</v>
      </c>
      <c r="U44" s="81">
        <f t="shared" si="7"/>
        <v>0</v>
      </c>
    </row>
    <row r="45" spans="1:21" ht="33.75">
      <c r="A45" s="476" t="s">
        <v>1899</v>
      </c>
      <c r="B45" s="157" t="s">
        <v>1900</v>
      </c>
      <c r="C45" s="68"/>
      <c r="D45" s="159"/>
      <c r="E45" s="68" t="s">
        <v>1901</v>
      </c>
      <c r="F45" s="213">
        <v>3</v>
      </c>
      <c r="G45" s="558">
        <v>0</v>
      </c>
      <c r="H45" s="559">
        <v>2</v>
      </c>
      <c r="I45" s="159">
        <f t="shared" si="8"/>
        <v>5</v>
      </c>
      <c r="J45" s="112"/>
      <c r="K45" s="161"/>
      <c r="L45" s="114">
        <v>0.08</v>
      </c>
      <c r="M45" s="434">
        <f t="shared" si="0"/>
        <v>0</v>
      </c>
      <c r="N45" s="434">
        <f t="shared" si="1"/>
        <v>0</v>
      </c>
      <c r="O45" s="382"/>
      <c r="P45" s="81">
        <f t="shared" si="2"/>
        <v>0</v>
      </c>
      <c r="Q45" s="118">
        <f t="shared" si="3"/>
        <v>0</v>
      </c>
      <c r="R45" s="118">
        <f t="shared" si="4"/>
        <v>0</v>
      </c>
      <c r="S45" s="118">
        <f t="shared" si="5"/>
        <v>0</v>
      </c>
      <c r="T45" s="81">
        <f t="shared" si="6"/>
        <v>0</v>
      </c>
      <c r="U45" s="81">
        <f t="shared" si="7"/>
        <v>0</v>
      </c>
    </row>
    <row r="46" spans="1:21" ht="33.75">
      <c r="A46" s="476" t="s">
        <v>1902</v>
      </c>
      <c r="B46" s="143" t="s">
        <v>1903</v>
      </c>
      <c r="C46" s="109"/>
      <c r="D46" s="109"/>
      <c r="E46" s="68" t="s">
        <v>1904</v>
      </c>
      <c r="F46" s="432">
        <v>350</v>
      </c>
      <c r="G46" s="597">
        <v>0</v>
      </c>
      <c r="H46" s="598">
        <v>100</v>
      </c>
      <c r="I46" s="159">
        <f t="shared" si="8"/>
        <v>450</v>
      </c>
      <c r="J46" s="189"/>
      <c r="K46" s="433"/>
      <c r="L46" s="191">
        <v>0.08</v>
      </c>
      <c r="M46" s="434">
        <f t="shared" si="0"/>
        <v>0</v>
      </c>
      <c r="N46" s="434">
        <f t="shared" si="1"/>
        <v>0</v>
      </c>
      <c r="O46" s="180"/>
      <c r="P46" s="81">
        <f t="shared" si="2"/>
        <v>0</v>
      </c>
      <c r="Q46" s="118">
        <f t="shared" si="3"/>
        <v>0</v>
      </c>
      <c r="R46" s="118">
        <f t="shared" si="4"/>
        <v>0</v>
      </c>
      <c r="S46" s="118">
        <f t="shared" si="5"/>
        <v>0</v>
      </c>
      <c r="T46" s="81">
        <f t="shared" si="6"/>
        <v>0</v>
      </c>
      <c r="U46" s="81">
        <f t="shared" si="7"/>
        <v>0</v>
      </c>
    </row>
    <row r="47" spans="1:21" ht="45">
      <c r="A47" s="476" t="s">
        <v>1905</v>
      </c>
      <c r="B47" s="157" t="s">
        <v>1906</v>
      </c>
      <c r="C47" s="68"/>
      <c r="D47" s="159"/>
      <c r="E47" s="68" t="s">
        <v>1907</v>
      </c>
      <c r="F47" s="68">
        <v>120</v>
      </c>
      <c r="G47" s="552">
        <v>50</v>
      </c>
      <c r="H47" s="553">
        <v>40</v>
      </c>
      <c r="I47" s="159">
        <f t="shared" si="8"/>
        <v>210</v>
      </c>
      <c r="J47" s="112"/>
      <c r="K47" s="161"/>
      <c r="L47" s="114">
        <v>0.08</v>
      </c>
      <c r="M47" s="434">
        <f t="shared" si="0"/>
        <v>0</v>
      </c>
      <c r="N47" s="434">
        <f t="shared" si="1"/>
        <v>0</v>
      </c>
      <c r="O47" s="206"/>
      <c r="P47" s="81">
        <f t="shared" si="2"/>
        <v>0</v>
      </c>
      <c r="Q47" s="118">
        <f t="shared" si="3"/>
        <v>0</v>
      </c>
      <c r="R47" s="118">
        <f t="shared" si="4"/>
        <v>0</v>
      </c>
      <c r="S47" s="118">
        <f t="shared" si="5"/>
        <v>0</v>
      </c>
      <c r="T47" s="81">
        <f t="shared" si="6"/>
        <v>0</v>
      </c>
      <c r="U47" s="81">
        <f t="shared" si="7"/>
        <v>0</v>
      </c>
    </row>
    <row r="48" spans="1:21" ht="33.75">
      <c r="A48" s="476" t="s">
        <v>1908</v>
      </c>
      <c r="B48" s="157" t="s">
        <v>1909</v>
      </c>
      <c r="C48" s="68"/>
      <c r="D48" s="159"/>
      <c r="E48" s="68" t="s">
        <v>1910</v>
      </c>
      <c r="F48" s="68">
        <v>50</v>
      </c>
      <c r="G48" s="552">
        <v>0</v>
      </c>
      <c r="H48" s="553">
        <v>0</v>
      </c>
      <c r="I48" s="159">
        <f t="shared" si="8"/>
        <v>50</v>
      </c>
      <c r="J48" s="112"/>
      <c r="K48" s="161"/>
      <c r="L48" s="114">
        <v>0.08</v>
      </c>
      <c r="M48" s="434">
        <f t="shared" si="0"/>
        <v>0</v>
      </c>
      <c r="N48" s="434">
        <f t="shared" si="1"/>
        <v>0</v>
      </c>
      <c r="O48" s="206"/>
      <c r="P48" s="81">
        <f t="shared" si="2"/>
        <v>0</v>
      </c>
      <c r="Q48" s="118">
        <f t="shared" si="3"/>
        <v>0</v>
      </c>
      <c r="R48" s="118">
        <f t="shared" si="4"/>
        <v>0</v>
      </c>
      <c r="S48" s="118">
        <f t="shared" si="5"/>
        <v>0</v>
      </c>
      <c r="T48" s="81">
        <f t="shared" si="6"/>
        <v>0</v>
      </c>
      <c r="U48" s="81">
        <f t="shared" si="7"/>
        <v>0</v>
      </c>
    </row>
    <row r="49" spans="1:21" ht="33.75">
      <c r="A49" s="476" t="s">
        <v>1911</v>
      </c>
      <c r="B49" s="157" t="s">
        <v>1912</v>
      </c>
      <c r="C49" s="68"/>
      <c r="D49" s="159"/>
      <c r="E49" s="68" t="s">
        <v>1913</v>
      </c>
      <c r="F49" s="68">
        <v>0</v>
      </c>
      <c r="G49" s="552">
        <v>150</v>
      </c>
      <c r="H49" s="553">
        <v>1</v>
      </c>
      <c r="I49" s="159">
        <f t="shared" si="8"/>
        <v>151</v>
      </c>
      <c r="J49" s="112"/>
      <c r="K49" s="161"/>
      <c r="L49" s="114">
        <v>0.08</v>
      </c>
      <c r="M49" s="434">
        <f t="shared" si="0"/>
        <v>0</v>
      </c>
      <c r="N49" s="434">
        <f t="shared" si="1"/>
        <v>0</v>
      </c>
      <c r="O49" s="206"/>
      <c r="P49" s="81">
        <f t="shared" si="2"/>
        <v>0</v>
      </c>
      <c r="Q49" s="118">
        <f t="shared" si="3"/>
        <v>0</v>
      </c>
      <c r="R49" s="118">
        <f t="shared" si="4"/>
        <v>0</v>
      </c>
      <c r="S49" s="118">
        <f t="shared" si="5"/>
        <v>0</v>
      </c>
      <c r="T49" s="81">
        <f t="shared" si="6"/>
        <v>0</v>
      </c>
      <c r="U49" s="81">
        <f t="shared" si="7"/>
        <v>0</v>
      </c>
    </row>
    <row r="50" spans="1:21" ht="22.5">
      <c r="A50" s="476" t="s">
        <v>1914</v>
      </c>
      <c r="B50" s="143" t="s">
        <v>1915</v>
      </c>
      <c r="C50" s="109"/>
      <c r="D50" s="109"/>
      <c r="E50" s="68" t="s">
        <v>1916</v>
      </c>
      <c r="F50" s="68">
        <v>0</v>
      </c>
      <c r="G50" s="552">
        <v>0</v>
      </c>
      <c r="H50" s="553">
        <v>5</v>
      </c>
      <c r="I50" s="159">
        <f t="shared" si="8"/>
        <v>5</v>
      </c>
      <c r="J50" s="189"/>
      <c r="K50" s="478"/>
      <c r="L50" s="191">
        <v>0.08</v>
      </c>
      <c r="M50" s="434">
        <f t="shared" si="0"/>
        <v>0</v>
      </c>
      <c r="N50" s="434">
        <f t="shared" si="1"/>
        <v>0</v>
      </c>
      <c r="O50" s="180"/>
      <c r="P50" s="81">
        <f t="shared" si="2"/>
        <v>0</v>
      </c>
      <c r="Q50" s="118">
        <f t="shared" si="3"/>
        <v>0</v>
      </c>
      <c r="R50" s="118">
        <f t="shared" si="4"/>
        <v>0</v>
      </c>
      <c r="S50" s="118">
        <f t="shared" si="5"/>
        <v>0</v>
      </c>
      <c r="T50" s="81">
        <f t="shared" si="6"/>
        <v>0</v>
      </c>
      <c r="U50" s="81">
        <f t="shared" si="7"/>
        <v>0</v>
      </c>
    </row>
    <row r="51" spans="1:21" ht="22.5">
      <c r="A51" s="476" t="s">
        <v>1917</v>
      </c>
      <c r="B51" s="392" t="s">
        <v>1918</v>
      </c>
      <c r="C51" s="109"/>
      <c r="D51" s="109"/>
      <c r="E51" s="391" t="s">
        <v>1919</v>
      </c>
      <c r="F51" s="68">
        <v>0</v>
      </c>
      <c r="G51" s="552">
        <v>0</v>
      </c>
      <c r="H51" s="553">
        <v>1</v>
      </c>
      <c r="I51" s="159">
        <f t="shared" si="8"/>
        <v>1</v>
      </c>
      <c r="J51" s="189"/>
      <c r="K51" s="113"/>
      <c r="L51" s="191">
        <v>0.08</v>
      </c>
      <c r="M51" s="434">
        <f t="shared" si="0"/>
        <v>0</v>
      </c>
      <c r="N51" s="434">
        <f t="shared" si="1"/>
        <v>0</v>
      </c>
      <c r="O51" s="180"/>
      <c r="P51" s="81">
        <f t="shared" si="2"/>
        <v>0</v>
      </c>
      <c r="Q51" s="118">
        <f t="shared" si="3"/>
        <v>0</v>
      </c>
      <c r="R51" s="118">
        <f t="shared" si="4"/>
        <v>0</v>
      </c>
      <c r="S51" s="118">
        <f t="shared" si="5"/>
        <v>0</v>
      </c>
      <c r="T51" s="81">
        <f t="shared" si="6"/>
        <v>0</v>
      </c>
      <c r="U51" s="81">
        <f t="shared" si="7"/>
        <v>0</v>
      </c>
    </row>
    <row r="52" spans="1:21" ht="33.75">
      <c r="A52" s="476" t="s">
        <v>1920</v>
      </c>
      <c r="B52" s="143" t="s">
        <v>1921</v>
      </c>
      <c r="C52" s="109"/>
      <c r="D52" s="109"/>
      <c r="E52" s="68" t="s">
        <v>1922</v>
      </c>
      <c r="F52" s="432">
        <v>5</v>
      </c>
      <c r="G52" s="597">
        <v>0</v>
      </c>
      <c r="H52" s="598">
        <v>0</v>
      </c>
      <c r="I52" s="159">
        <f t="shared" si="8"/>
        <v>5</v>
      </c>
      <c r="J52" s="189"/>
      <c r="K52" s="433"/>
      <c r="L52" s="191">
        <v>0.08</v>
      </c>
      <c r="M52" s="434">
        <f t="shared" si="0"/>
        <v>0</v>
      </c>
      <c r="N52" s="434">
        <f t="shared" si="1"/>
        <v>0</v>
      </c>
      <c r="O52" s="180"/>
      <c r="P52" s="81">
        <f t="shared" si="2"/>
        <v>0</v>
      </c>
      <c r="Q52" s="118">
        <f t="shared" si="3"/>
        <v>0</v>
      </c>
      <c r="R52" s="118">
        <f t="shared" si="4"/>
        <v>0</v>
      </c>
      <c r="S52" s="118">
        <f t="shared" si="5"/>
        <v>0</v>
      </c>
      <c r="T52" s="81">
        <f t="shared" si="6"/>
        <v>0</v>
      </c>
      <c r="U52" s="81">
        <f t="shared" si="7"/>
        <v>0</v>
      </c>
    </row>
    <row r="53" spans="1:21" ht="33.75">
      <c r="A53" s="476" t="s">
        <v>1923</v>
      </c>
      <c r="B53" s="143" t="s">
        <v>1924</v>
      </c>
      <c r="C53" s="109"/>
      <c r="D53" s="109"/>
      <c r="E53" s="68" t="s">
        <v>1925</v>
      </c>
      <c r="F53" s="432">
        <v>200</v>
      </c>
      <c r="G53" s="597">
        <v>30</v>
      </c>
      <c r="H53" s="598">
        <v>210</v>
      </c>
      <c r="I53" s="159">
        <f t="shared" si="8"/>
        <v>440</v>
      </c>
      <c r="J53" s="189"/>
      <c r="K53" s="433"/>
      <c r="L53" s="191">
        <v>0.08</v>
      </c>
      <c r="M53" s="434">
        <f t="shared" si="0"/>
        <v>0</v>
      </c>
      <c r="N53" s="434">
        <f t="shared" si="1"/>
        <v>0</v>
      </c>
      <c r="O53" s="180"/>
      <c r="P53" s="81">
        <f t="shared" si="2"/>
        <v>0</v>
      </c>
      <c r="Q53" s="118">
        <f t="shared" si="3"/>
        <v>0</v>
      </c>
      <c r="R53" s="118">
        <f t="shared" si="4"/>
        <v>0</v>
      </c>
      <c r="S53" s="118">
        <f t="shared" si="5"/>
        <v>0</v>
      </c>
      <c r="T53" s="81">
        <f t="shared" si="6"/>
        <v>0</v>
      </c>
      <c r="U53" s="81">
        <f t="shared" si="7"/>
        <v>0</v>
      </c>
    </row>
    <row r="54" spans="1:21" ht="45">
      <c r="A54" s="476" t="s">
        <v>1926</v>
      </c>
      <c r="B54" s="143" t="s">
        <v>1927</v>
      </c>
      <c r="C54" s="109"/>
      <c r="D54" s="109"/>
      <c r="E54" s="68" t="s">
        <v>1928</v>
      </c>
      <c r="F54" s="432">
        <v>20</v>
      </c>
      <c r="G54" s="597">
        <v>0</v>
      </c>
      <c r="H54" s="598">
        <v>3</v>
      </c>
      <c r="I54" s="159">
        <f t="shared" si="8"/>
        <v>23</v>
      </c>
      <c r="J54" s="189"/>
      <c r="K54" s="433"/>
      <c r="L54" s="191">
        <v>0.08</v>
      </c>
      <c r="M54" s="434">
        <f t="shared" si="0"/>
        <v>0</v>
      </c>
      <c r="N54" s="434">
        <f t="shared" si="1"/>
        <v>0</v>
      </c>
      <c r="O54" s="180"/>
      <c r="P54" s="81">
        <f t="shared" si="2"/>
        <v>0</v>
      </c>
      <c r="Q54" s="118">
        <f t="shared" si="3"/>
        <v>0</v>
      </c>
      <c r="R54" s="118">
        <f t="shared" si="4"/>
        <v>0</v>
      </c>
      <c r="S54" s="118">
        <f t="shared" si="5"/>
        <v>0</v>
      </c>
      <c r="T54" s="81">
        <f t="shared" si="6"/>
        <v>0</v>
      </c>
      <c r="U54" s="81">
        <f t="shared" si="7"/>
        <v>0</v>
      </c>
    </row>
    <row r="55" spans="1:21" ht="22.5">
      <c r="A55" s="476" t="s">
        <v>1929</v>
      </c>
      <c r="B55" s="143" t="s">
        <v>1930</v>
      </c>
      <c r="C55" s="109"/>
      <c r="D55" s="109"/>
      <c r="E55" s="68" t="s">
        <v>1931</v>
      </c>
      <c r="F55" s="432">
        <v>45</v>
      </c>
      <c r="G55" s="597">
        <v>33</v>
      </c>
      <c r="H55" s="598">
        <v>40</v>
      </c>
      <c r="I55" s="159">
        <f t="shared" si="8"/>
        <v>118</v>
      </c>
      <c r="J55" s="189"/>
      <c r="K55" s="433"/>
      <c r="L55" s="191">
        <v>0.08</v>
      </c>
      <c r="M55" s="434">
        <f t="shared" si="0"/>
        <v>0</v>
      </c>
      <c r="N55" s="434">
        <f t="shared" si="1"/>
        <v>0</v>
      </c>
      <c r="O55" s="180"/>
      <c r="P55" s="81">
        <f t="shared" si="2"/>
        <v>0</v>
      </c>
      <c r="Q55" s="118">
        <f t="shared" si="3"/>
        <v>0</v>
      </c>
      <c r="R55" s="118">
        <f t="shared" si="4"/>
        <v>0</v>
      </c>
      <c r="S55" s="118">
        <f t="shared" si="5"/>
        <v>0</v>
      </c>
      <c r="T55" s="81">
        <f t="shared" si="6"/>
        <v>0</v>
      </c>
      <c r="U55" s="81">
        <f t="shared" si="7"/>
        <v>0</v>
      </c>
    </row>
    <row r="56" spans="1:21" ht="24">
      <c r="A56" s="476" t="s">
        <v>1932</v>
      </c>
      <c r="B56" s="19" t="s">
        <v>1933</v>
      </c>
      <c r="C56" s="20"/>
      <c r="D56" s="20"/>
      <c r="E56" s="17" t="s">
        <v>1934</v>
      </c>
      <c r="F56" s="432">
        <v>3</v>
      </c>
      <c r="G56" s="597">
        <v>0</v>
      </c>
      <c r="H56" s="598">
        <v>0</v>
      </c>
      <c r="I56" s="159">
        <f t="shared" si="8"/>
        <v>3</v>
      </c>
      <c r="J56" s="20"/>
      <c r="K56" s="20"/>
      <c r="L56" s="34">
        <v>0.08</v>
      </c>
      <c r="M56" s="434">
        <f t="shared" si="0"/>
        <v>0</v>
      </c>
      <c r="N56" s="434">
        <f t="shared" si="1"/>
        <v>0</v>
      </c>
      <c r="O56" s="22"/>
      <c r="P56" s="81">
        <f t="shared" si="2"/>
        <v>0</v>
      </c>
      <c r="Q56" s="118">
        <f t="shared" si="3"/>
        <v>0</v>
      </c>
      <c r="R56" s="118">
        <f t="shared" si="4"/>
        <v>0</v>
      </c>
      <c r="S56" s="118">
        <f t="shared" si="5"/>
        <v>0</v>
      </c>
      <c r="T56" s="81">
        <f t="shared" si="6"/>
        <v>0</v>
      </c>
      <c r="U56" s="81">
        <f t="shared" si="7"/>
        <v>0</v>
      </c>
    </row>
    <row r="57" spans="1:21">
      <c r="A57" s="697" t="s">
        <v>1935</v>
      </c>
      <c r="B57" s="697"/>
      <c r="C57" s="697"/>
      <c r="D57" s="697"/>
      <c r="E57" s="697"/>
      <c r="F57" s="697"/>
      <c r="G57" s="697"/>
      <c r="H57" s="697"/>
      <c r="I57" s="697"/>
      <c r="J57" s="697"/>
      <c r="K57" s="697"/>
      <c r="L57" s="697"/>
      <c r="M57" s="395">
        <f>SUM(M7:M56)</f>
        <v>0</v>
      </c>
      <c r="N57" s="395">
        <f>SUM(N7:N56)</f>
        <v>0</v>
      </c>
      <c r="O57" s="180"/>
      <c r="P57" s="396">
        <f t="shared" ref="P57:U57" si="9">SUM(P7:P56)</f>
        <v>0</v>
      </c>
      <c r="Q57" s="396">
        <f t="shared" si="9"/>
        <v>0</v>
      </c>
      <c r="R57" s="396">
        <f t="shared" si="9"/>
        <v>0</v>
      </c>
      <c r="S57" s="396">
        <f t="shared" si="9"/>
        <v>0</v>
      </c>
      <c r="T57" s="396">
        <f t="shared" si="9"/>
        <v>0</v>
      </c>
      <c r="U57" s="396">
        <f t="shared" si="9"/>
        <v>0</v>
      </c>
    </row>
    <row r="58" spans="1:21">
      <c r="A58" s="180"/>
      <c r="B58" s="52"/>
      <c r="C58" s="52"/>
      <c r="D58" s="180"/>
      <c r="E58" s="180"/>
      <c r="F58" s="183"/>
      <c r="G58" s="180"/>
      <c r="H58" s="180"/>
      <c r="I58" s="182"/>
      <c r="J58" s="474"/>
      <c r="K58" s="475"/>
      <c r="L58" s="374"/>
      <c r="M58" s="374"/>
      <c r="N58" s="180"/>
      <c r="O58" s="180"/>
      <c r="P58" s="180"/>
      <c r="Q58" s="180"/>
      <c r="R58" s="180"/>
      <c r="S58" s="180"/>
      <c r="T58" s="180"/>
      <c r="U58" s="180"/>
    </row>
    <row r="59" spans="1:21" ht="27.6" customHeight="1">
      <c r="A59" s="180"/>
      <c r="B59" s="651" t="s">
        <v>1936</v>
      </c>
      <c r="C59" s="180"/>
      <c r="D59" s="180"/>
      <c r="E59" s="180"/>
      <c r="F59" s="183"/>
      <c r="G59" s="180"/>
      <c r="H59" s="180"/>
      <c r="I59" s="182"/>
      <c r="J59" s="474"/>
      <c r="K59" s="475"/>
      <c r="L59" s="374"/>
      <c r="M59" s="374"/>
      <c r="N59" s="180"/>
      <c r="O59" s="180"/>
      <c r="P59" s="204"/>
      <c r="Q59" s="204"/>
      <c r="R59" s="180"/>
      <c r="S59" s="180"/>
      <c r="T59" s="180"/>
      <c r="U59" s="180"/>
    </row>
    <row r="60" spans="1:21">
      <c r="A60" s="180"/>
      <c r="B60" s="483" t="s">
        <v>98</v>
      </c>
      <c r="C60" s="484"/>
      <c r="D60" s="202"/>
      <c r="E60" s="202"/>
      <c r="F60" s="202"/>
      <c r="G60" s="483"/>
      <c r="H60" s="373"/>
      <c r="I60" s="373"/>
      <c r="J60" s="201"/>
      <c r="K60" s="180"/>
      <c r="L60" s="203"/>
      <c r="M60" s="203"/>
      <c r="N60" s="180"/>
      <c r="O60" s="184"/>
      <c r="P60" s="204"/>
      <c r="Q60" s="204"/>
      <c r="R60" s="204"/>
      <c r="S60" s="180"/>
      <c r="T60" s="204"/>
      <c r="U60" s="180"/>
    </row>
    <row r="61" spans="1:21">
      <c r="B61" s="644" t="s">
        <v>99</v>
      </c>
    </row>
  </sheetData>
  <mergeCells count="4">
    <mergeCell ref="P6:Q6"/>
    <mergeCell ref="R6:S6"/>
    <mergeCell ref="T6:U6"/>
    <mergeCell ref="A57:L57"/>
  </mergeCells>
  <conditionalFormatting sqref="O43:O47 P7:Q56">
    <cfRule type="expression" dxfId="2" priority="1">
      <formula>NA()</formula>
    </cfRule>
  </conditionalFormatting>
  <conditionalFormatting sqref="R7:S56">
    <cfRule type="expression" dxfId="1" priority="2">
      <formula>NA()</formula>
    </cfRule>
  </conditionalFormatting>
  <conditionalFormatting sqref="T7:U56">
    <cfRule type="expression" dxfId="0" priority="3">
      <formula>NA()</formula>
    </cfRule>
  </conditionalFormatting>
  <pageMargins left="0.7" right="0.7" top="0.75" bottom="0.75" header="0.3" footer="0.3"/>
  <pageSetup paperSize="9" scale="67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P30"/>
  <sheetViews>
    <sheetView zoomScaleNormal="100" workbookViewId="0">
      <selection activeCell="B3" sqref="B3"/>
    </sheetView>
  </sheetViews>
  <sheetFormatPr defaultRowHeight="15"/>
  <cols>
    <col min="2" max="2" width="21.28515625" customWidth="1"/>
    <col min="3" max="3" width="11.7109375" bestFit="1" customWidth="1"/>
    <col min="4" max="4" width="12.28515625" customWidth="1"/>
    <col min="7" max="7" width="10" customWidth="1"/>
    <col min="9" max="9" width="10.7109375" customWidth="1"/>
    <col min="10" max="10" width="10.140625" customWidth="1"/>
    <col min="12" max="12" width="10" customWidth="1"/>
    <col min="13" max="13" width="10.140625" bestFit="1" customWidth="1"/>
    <col min="14" max="14" width="9.85546875" bestFit="1" customWidth="1"/>
    <col min="15" max="15" width="11.28515625" bestFit="1" customWidth="1"/>
    <col min="16" max="16" width="9.85546875" bestFit="1" customWidth="1"/>
  </cols>
  <sheetData>
    <row r="1" spans="1:16" ht="15.75">
      <c r="B1" s="485" t="s">
        <v>0</v>
      </c>
      <c r="L1" s="486"/>
      <c r="M1" s="487"/>
    </row>
    <row r="2" spans="1:16">
      <c r="B2" s="488" t="s">
        <v>2</v>
      </c>
      <c r="L2" s="713"/>
      <c r="M2" s="713"/>
    </row>
    <row r="3" spans="1:16" ht="15.75">
      <c r="B3" s="489"/>
      <c r="L3" s="486"/>
      <c r="M3" s="487"/>
    </row>
    <row r="4" spans="1:16">
      <c r="A4" s="490"/>
      <c r="B4" s="491"/>
      <c r="C4" s="714" t="s">
        <v>1938</v>
      </c>
      <c r="D4" s="714"/>
      <c r="E4" s="492"/>
      <c r="F4" s="715" t="s">
        <v>22</v>
      </c>
      <c r="G4" s="715"/>
      <c r="H4" s="492"/>
      <c r="I4" s="714" t="s">
        <v>23</v>
      </c>
      <c r="J4" s="714"/>
      <c r="K4" s="492"/>
      <c r="L4" s="714" t="s">
        <v>24</v>
      </c>
      <c r="M4" s="714"/>
    </row>
    <row r="5" spans="1:16">
      <c r="A5" s="493" t="s">
        <v>1939</v>
      </c>
      <c r="B5" s="491" t="s">
        <v>1940</v>
      </c>
      <c r="C5" s="494" t="s">
        <v>1941</v>
      </c>
      <c r="D5" s="494" t="s">
        <v>1942</v>
      </c>
      <c r="E5" s="494"/>
      <c r="F5" s="495" t="s">
        <v>1941</v>
      </c>
      <c r="G5" s="494" t="s">
        <v>1942</v>
      </c>
      <c r="H5" s="494"/>
      <c r="I5" s="494" t="s">
        <v>1943</v>
      </c>
      <c r="J5" s="494" t="s">
        <v>1942</v>
      </c>
      <c r="K5" s="494"/>
      <c r="L5" s="496" t="s">
        <v>1943</v>
      </c>
      <c r="M5" s="497" t="s">
        <v>1942</v>
      </c>
    </row>
    <row r="6" spans="1:16" ht="24">
      <c r="A6" s="498" t="s">
        <v>1944</v>
      </c>
      <c r="B6" s="499" t="str">
        <f>'Część 1 antybiotyki'!A4</f>
        <v>Część nr 1  - Dostawy antybiotyków</v>
      </c>
      <c r="C6" s="500">
        <f>'Część 1 antybiotyki'!M31</f>
        <v>0</v>
      </c>
      <c r="D6" s="500">
        <f>'Część 1 antybiotyki'!N31</f>
        <v>0</v>
      </c>
      <c r="E6" s="500"/>
      <c r="F6" s="501">
        <f>'Część 1 antybiotyki'!P31</f>
        <v>0</v>
      </c>
      <c r="G6" s="501">
        <f>'Część 1 antybiotyki'!Q31</f>
        <v>0</v>
      </c>
      <c r="H6" s="501"/>
      <c r="I6" s="501">
        <f>'Część 1 antybiotyki'!R31</f>
        <v>0</v>
      </c>
      <c r="J6" s="501">
        <f>'Część 1 antybiotyki'!S31</f>
        <v>0</v>
      </c>
      <c r="K6" s="501"/>
      <c r="L6" s="501">
        <f>'Część 1 antybiotyki'!T31</f>
        <v>0</v>
      </c>
      <c r="M6" s="497">
        <f>'Część 1 antybiotyki'!U31</f>
        <v>0</v>
      </c>
      <c r="O6" s="510"/>
      <c r="P6" s="510"/>
    </row>
    <row r="7" spans="1:16" ht="24">
      <c r="A7" s="498" t="s">
        <v>1945</v>
      </c>
      <c r="B7" s="499" t="str">
        <f>'Część 2 antybiotyki'!A4</f>
        <v>Część nr 2  - Dostawy antybiotyków</v>
      </c>
      <c r="C7" s="501">
        <f>'Część 2 antybiotyki'!M25</f>
        <v>0</v>
      </c>
      <c r="D7" s="501">
        <f>'Część 2 antybiotyki'!N25</f>
        <v>0</v>
      </c>
      <c r="E7" s="501"/>
      <c r="F7" s="501">
        <f>'Część 2 antybiotyki'!P25</f>
        <v>0</v>
      </c>
      <c r="G7" s="501">
        <f>'Część 2 antybiotyki'!Q25</f>
        <v>0</v>
      </c>
      <c r="H7" s="501"/>
      <c r="I7" s="501">
        <f>'Część 2 antybiotyki'!R25</f>
        <v>0</v>
      </c>
      <c r="J7" s="501">
        <f>'Część 2 antybiotyki'!S25</f>
        <v>0</v>
      </c>
      <c r="K7" s="501"/>
      <c r="L7" s="501">
        <f>'Część 2 antybiotyki'!T25</f>
        <v>0</v>
      </c>
      <c r="M7" s="512">
        <f>'Część 2 antybiotyki'!U25</f>
        <v>0</v>
      </c>
      <c r="O7" s="510"/>
      <c r="P7" s="510"/>
    </row>
    <row r="8" spans="1:16" ht="24">
      <c r="A8" s="498" t="s">
        <v>1946</v>
      </c>
      <c r="B8" s="499" t="str">
        <f>'Część 3 antybiotyki'!A4</f>
        <v>Część 3 - Dostawy antybiotyków</v>
      </c>
      <c r="C8" s="500">
        <f>'Część 3 antybiotyki'!M25</f>
        <v>0</v>
      </c>
      <c r="D8" s="501">
        <f>'Część 3 antybiotyki'!N25</f>
        <v>0</v>
      </c>
      <c r="E8" s="501"/>
      <c r="F8" s="501">
        <f>'Część 3 antybiotyki'!P25</f>
        <v>0</v>
      </c>
      <c r="G8" s="501">
        <f>'Część 3 antybiotyki'!Q25</f>
        <v>0</v>
      </c>
      <c r="H8" s="501"/>
      <c r="I8" s="501">
        <f>'Część 3 antybiotyki'!R25</f>
        <v>0</v>
      </c>
      <c r="J8" s="501">
        <f>'Część 3 antybiotyki'!S25</f>
        <v>0</v>
      </c>
      <c r="K8" s="501"/>
      <c r="L8" s="501">
        <f>'Część 3 antybiotyki'!T25</f>
        <v>0</v>
      </c>
      <c r="M8" s="511">
        <f>'Część 3 antybiotyki'!U25</f>
        <v>0</v>
      </c>
      <c r="O8" s="510"/>
      <c r="P8" s="510"/>
    </row>
    <row r="9" spans="1:16" ht="24">
      <c r="A9" s="498" t="s">
        <v>1947</v>
      </c>
      <c r="B9" s="499" t="str">
        <f>'Część 4 antybiotyki'!A4</f>
        <v>Część 4 - Dostawy antybiotyków</v>
      </c>
      <c r="C9" s="500">
        <f>'Część 4 antybiotyki'!M10</f>
        <v>0</v>
      </c>
      <c r="D9" s="501">
        <f>'Część 4 antybiotyki'!N10</f>
        <v>0</v>
      </c>
      <c r="E9" s="501"/>
      <c r="F9" s="501">
        <f>'Część 4 antybiotyki'!P10</f>
        <v>0</v>
      </c>
      <c r="G9" s="501">
        <f>'Część 4 antybiotyki'!Q10</f>
        <v>0</v>
      </c>
      <c r="H9" s="501"/>
      <c r="I9" s="501">
        <f>'Część 4 antybiotyki'!R10</f>
        <v>0</v>
      </c>
      <c r="J9" s="501">
        <f>'Część 4 antybiotyki'!S10</f>
        <v>0</v>
      </c>
      <c r="K9" s="501"/>
      <c r="L9" s="501">
        <f>'Część 4 antybiotyki'!T10</f>
        <v>0</v>
      </c>
      <c r="M9" s="496">
        <f>'Część 4 antybiotyki'!U10</f>
        <v>0</v>
      </c>
      <c r="O9" s="510"/>
      <c r="P9" s="510"/>
    </row>
    <row r="10" spans="1:16" ht="24">
      <c r="A10" s="498" t="s">
        <v>1948</v>
      </c>
      <c r="B10" s="499" t="str">
        <f>'Część 5 pprątkowe'!A4</f>
        <v>Część 5 - Dostawy leków przeciwprątkowych</v>
      </c>
      <c r="C10" s="500">
        <f>'Część 5 pprątkowe'!M11</f>
        <v>0</v>
      </c>
      <c r="D10" s="501">
        <f>'Część 5 pprątkowe'!N11</f>
        <v>0</v>
      </c>
      <c r="E10" s="501"/>
      <c r="F10" s="501">
        <f>'Część 5 pprątkowe'!P11</f>
        <v>0</v>
      </c>
      <c r="G10" s="501">
        <f>'Część 5 pprątkowe'!Q11</f>
        <v>0</v>
      </c>
      <c r="H10" s="501"/>
      <c r="I10" s="501">
        <f>'Część 5 pprątkowe'!R11</f>
        <v>0</v>
      </c>
      <c r="J10" s="501">
        <f>'Część 5 pprątkowe'!S11</f>
        <v>0</v>
      </c>
      <c r="K10" s="501"/>
      <c r="L10" s="501">
        <f>'Część 5 pprątkowe'!T11</f>
        <v>0</v>
      </c>
      <c r="M10" s="496">
        <f>'Część 5 pprątkowe'!U11</f>
        <v>0</v>
      </c>
      <c r="O10" s="510"/>
    </row>
    <row r="11" spans="1:16" ht="24">
      <c r="A11" s="498" t="s">
        <v>1949</v>
      </c>
      <c r="B11" s="499" t="str">
        <f>'Część 6 pprątkowe 2'!A4</f>
        <v>Część nr 6  -  Dostawy leków p/prątkowych 2</v>
      </c>
      <c r="C11" s="500">
        <f>'Część 6 pprątkowe 2'!M9</f>
        <v>48800</v>
      </c>
      <c r="D11" s="501">
        <f>'Część 6 pprątkowe 2'!N9</f>
        <v>52704</v>
      </c>
      <c r="E11" s="501"/>
      <c r="F11" s="501">
        <f>'Część 6 pprątkowe 2'!P9</f>
        <v>20000</v>
      </c>
      <c r="G11" s="501">
        <f>'Część 6 pprątkowe 2'!Q9</f>
        <v>21600</v>
      </c>
      <c r="H11" s="501"/>
      <c r="I11" s="501">
        <f>'Część 6 pprątkowe 2'!R9</f>
        <v>14400</v>
      </c>
      <c r="J11" s="501">
        <f>'Część 6 pprątkowe 2'!S9</f>
        <v>15552</v>
      </c>
      <c r="K11" s="501"/>
      <c r="L11" s="501">
        <f>'Część 6 pprątkowe 2'!T9</f>
        <v>14400</v>
      </c>
      <c r="M11" s="496">
        <f>'Część 6 pprątkowe 2'!U9</f>
        <v>15552</v>
      </c>
      <c r="O11" s="510"/>
    </row>
    <row r="12" spans="1:16" ht="24">
      <c r="A12" s="498" t="s">
        <v>1950</v>
      </c>
      <c r="B12" s="499" t="str">
        <f>'Część 7  narkotyki'!A4</f>
        <v>Część nr 7  - Dostawy środków odurzających</v>
      </c>
      <c r="C12" s="500">
        <f>'Część 7  narkotyki'!M33</f>
        <v>0</v>
      </c>
      <c r="D12" s="501">
        <f>'Część 7  narkotyki'!N33</f>
        <v>0</v>
      </c>
      <c r="E12" s="501"/>
      <c r="F12" s="501">
        <f>'Część 7  narkotyki'!P33</f>
        <v>0</v>
      </c>
      <c r="G12" s="501">
        <f>'Część 7  narkotyki'!Q33</f>
        <v>0</v>
      </c>
      <c r="H12" s="501"/>
      <c r="I12" s="501">
        <f>'Część 7  narkotyki'!R33</f>
        <v>0</v>
      </c>
      <c r="J12" s="501">
        <f>'Część 7  narkotyki'!S33</f>
        <v>0</v>
      </c>
      <c r="K12" s="501"/>
      <c r="L12" s="501">
        <f>'Część 7  narkotyki'!T33</f>
        <v>0</v>
      </c>
      <c r="M12" s="496">
        <f>'Część 7  narkotyki'!U33</f>
        <v>0</v>
      </c>
      <c r="O12" s="510"/>
    </row>
    <row r="13" spans="1:16" ht="24">
      <c r="A13" s="498" t="s">
        <v>1951</v>
      </c>
      <c r="B13" s="502" t="str">
        <f>'Część 8 psychotropy'!A4</f>
        <v>Część nr 8 - Dostawy leków psychotropowych</v>
      </c>
      <c r="C13" s="500">
        <f>'Część 8 psychotropy'!M33</f>
        <v>0</v>
      </c>
      <c r="D13" s="501">
        <f>'Część 8 psychotropy'!N33</f>
        <v>0</v>
      </c>
      <c r="E13" s="501"/>
      <c r="F13" s="501">
        <f>'Część 8 psychotropy'!P33</f>
        <v>0</v>
      </c>
      <c r="G13" s="501">
        <f>'Część 8 psychotropy'!Q33</f>
        <v>0</v>
      </c>
      <c r="H13" s="501"/>
      <c r="I13" s="501">
        <f>'Część 8 psychotropy'!R33</f>
        <v>0</v>
      </c>
      <c r="J13" s="501">
        <f>'Część 8 psychotropy'!S33</f>
        <v>0</v>
      </c>
      <c r="K13" s="501"/>
      <c r="L13" s="501">
        <f>'Część 8 psychotropy'!T33</f>
        <v>0</v>
      </c>
      <c r="M13" s="496">
        <f>'Część 8 psychotropy'!U33</f>
        <v>0</v>
      </c>
      <c r="O13" s="510"/>
    </row>
    <row r="14" spans="1:16" ht="24">
      <c r="A14" s="498" t="s">
        <v>1952</v>
      </c>
      <c r="B14" s="499" t="str">
        <f>'Część 9 enoxaparin'!A4</f>
        <v>Część nr  9 - Dostawy leku ENOXAPARINUM</v>
      </c>
      <c r="C14" s="500">
        <f>'Część 9 enoxaparin'!M11</f>
        <v>0</v>
      </c>
      <c r="D14" s="501">
        <f>'Część 9 enoxaparin'!N11</f>
        <v>0</v>
      </c>
      <c r="E14" s="501"/>
      <c r="F14" s="501">
        <f>'Część 9 enoxaparin'!P11</f>
        <v>0</v>
      </c>
      <c r="G14" s="501">
        <f>'Część 9 enoxaparin'!Q11</f>
        <v>0</v>
      </c>
      <c r="H14" s="501"/>
      <c r="I14" s="501">
        <f>'Część 9 enoxaparin'!R11</f>
        <v>0</v>
      </c>
      <c r="J14" s="501">
        <f>'Część 9 enoxaparin'!S11</f>
        <v>0</v>
      </c>
      <c r="K14" s="501"/>
      <c r="L14" s="501">
        <f>'Część 9 enoxaparin'!T11</f>
        <v>0</v>
      </c>
      <c r="M14" s="496">
        <f>'Część 9 enoxaparin'!U11</f>
        <v>0</v>
      </c>
      <c r="O14" s="510"/>
    </row>
    <row r="15" spans="1:16" ht="24">
      <c r="A15" s="498" t="s">
        <v>1953</v>
      </c>
      <c r="B15" s="499" t="str">
        <f>'Część 10 nadroparyna'!A4</f>
        <v>Część 10 - Dostawy leku Nadroparin calcium</v>
      </c>
      <c r="C15" s="500">
        <f>'Część 10 nadroparyna'!M11</f>
        <v>0</v>
      </c>
      <c r="D15" s="501">
        <f>'Część 10 nadroparyna'!N11</f>
        <v>0</v>
      </c>
      <c r="E15" s="501"/>
      <c r="F15" s="501">
        <f>'Część 10 nadroparyna'!P11</f>
        <v>0</v>
      </c>
      <c r="G15" s="501">
        <f>'Część 10 nadroparyna'!Q11</f>
        <v>0</v>
      </c>
      <c r="H15" s="501"/>
      <c r="I15" s="501">
        <f>'Część 10 nadroparyna'!R11</f>
        <v>0</v>
      </c>
      <c r="J15" s="501">
        <f>'Część 10 nadroparyna'!S11</f>
        <v>0</v>
      </c>
      <c r="K15" s="501"/>
      <c r="L15" s="501">
        <f>'Część 10 nadroparyna'!T11</f>
        <v>0</v>
      </c>
      <c r="M15" s="496">
        <f>'Część 10 nadroparyna'!U11</f>
        <v>0</v>
      </c>
      <c r="O15" s="510"/>
    </row>
    <row r="16" spans="1:16" ht="24">
      <c r="A16" s="498" t="s">
        <v>1954</v>
      </c>
      <c r="B16" s="499" t="str">
        <f>'Część 11 onkologiczne'!A4</f>
        <v xml:space="preserve">Część nr 11 - Dostawy leków onkologicznych </v>
      </c>
      <c r="C16" s="500">
        <f>'Część 11 onkologiczne'!M30</f>
        <v>0</v>
      </c>
      <c r="D16" s="501">
        <f>'Część 11 onkologiczne'!N30</f>
        <v>0</v>
      </c>
      <c r="E16" s="501"/>
      <c r="F16" s="501">
        <f>'Część 11 onkologiczne'!P30</f>
        <v>0</v>
      </c>
      <c r="G16" s="501">
        <f>'Część 11 onkologiczne'!Q30</f>
        <v>0</v>
      </c>
      <c r="H16" s="501"/>
      <c r="I16" s="501">
        <f>'Część 11 onkologiczne'!R30</f>
        <v>0</v>
      </c>
      <c r="J16" s="501">
        <f>'Część 11 onkologiczne'!S30</f>
        <v>0</v>
      </c>
      <c r="K16" s="501"/>
      <c r="L16" s="501">
        <f>'Część 11 onkologiczne'!T30</f>
        <v>0</v>
      </c>
      <c r="M16" s="496">
        <f>'Część 11 onkologiczne'!U30</f>
        <v>0</v>
      </c>
      <c r="O16" s="510"/>
    </row>
    <row r="17" spans="1:15" ht="24">
      <c r="A17" s="498" t="s">
        <v>1955</v>
      </c>
      <c r="B17" s="499" t="str">
        <f>'Część 12 onkologiczne'!A4</f>
        <v>Część nr  12 - Dostawy leków onkologicznych</v>
      </c>
      <c r="C17" s="500">
        <f>'Część 12 onkologiczne'!M21</f>
        <v>0</v>
      </c>
      <c r="D17" s="501">
        <f>'Część 12 onkologiczne'!N21</f>
        <v>0</v>
      </c>
      <c r="E17" s="501"/>
      <c r="F17" s="501">
        <f>'Część 12 onkologiczne'!P21</f>
        <v>0</v>
      </c>
      <c r="G17" s="501">
        <f>'Część 12 onkologiczne'!Q21</f>
        <v>0</v>
      </c>
      <c r="H17" s="501"/>
      <c r="I17" s="501">
        <f>'Część 12 onkologiczne'!R21</f>
        <v>0</v>
      </c>
      <c r="J17" s="501">
        <f>'Część 12 onkologiczne'!S21</f>
        <v>0</v>
      </c>
      <c r="K17" s="501"/>
      <c r="L17" s="501">
        <f>'Część 12 onkologiczne'!T21</f>
        <v>0</v>
      </c>
      <c r="M17" s="496">
        <f>'Część 12 onkologiczne'!U21</f>
        <v>0</v>
      </c>
      <c r="O17" s="510"/>
    </row>
    <row r="18" spans="1:15" ht="24">
      <c r="A18" s="498" t="s">
        <v>1956</v>
      </c>
      <c r="B18" s="499" t="str">
        <f>'Część 13  płyny'!A4</f>
        <v xml:space="preserve">Część nr 13 - Dostawa płynów infuzyjnych </v>
      </c>
      <c r="C18" s="500">
        <f>'Część 13  płyny'!M30</f>
        <v>0</v>
      </c>
      <c r="D18" s="501">
        <f>'Część 13  płyny'!N30</f>
        <v>0</v>
      </c>
      <c r="E18" s="501"/>
      <c r="F18" s="501">
        <f>'Część 13  płyny'!P30</f>
        <v>0</v>
      </c>
      <c r="G18" s="501">
        <f>'Część 13  płyny'!Q30</f>
        <v>0</v>
      </c>
      <c r="H18" s="501"/>
      <c r="I18" s="501">
        <f>'Część 13  płyny'!R30</f>
        <v>0</v>
      </c>
      <c r="J18" s="501">
        <f>'Część 13  płyny'!S30</f>
        <v>0</v>
      </c>
      <c r="K18" s="501"/>
      <c r="L18" s="501">
        <f>'Część 13  płyny'!T30</f>
        <v>0</v>
      </c>
      <c r="M18" s="496">
        <f>'Część 13  płyny'!U30</f>
        <v>0</v>
      </c>
      <c r="O18" s="510"/>
    </row>
    <row r="19" spans="1:15" ht="24">
      <c r="A19" s="498" t="s">
        <v>1957</v>
      </c>
      <c r="B19" s="499" t="str">
        <f>'Część 14 alectinib'!A4</f>
        <v>Część nr 14 - Dostawy leku Alectinib</v>
      </c>
      <c r="C19" s="500">
        <f>'Część 14 alectinib'!M8</f>
        <v>0</v>
      </c>
      <c r="D19" s="501">
        <f>'Część 14 alectinib'!N8</f>
        <v>0</v>
      </c>
      <c r="E19" s="501"/>
      <c r="F19" s="501">
        <f>'Część 14 alectinib'!P8</f>
        <v>0</v>
      </c>
      <c r="G19" s="501">
        <f>'Część 14 alectinib'!Q8</f>
        <v>0</v>
      </c>
      <c r="H19" s="501"/>
      <c r="I19" s="501">
        <f>'Część 14 alectinib'!R8</f>
        <v>0</v>
      </c>
      <c r="J19" s="501">
        <f>'Część 14 alectinib'!S8</f>
        <v>0</v>
      </c>
      <c r="K19" s="501"/>
      <c r="L19" s="501">
        <f>'Część 14 alectinib'!T8</f>
        <v>0</v>
      </c>
      <c r="M19" s="496">
        <f>'Część 14 alectinib'!U8</f>
        <v>0</v>
      </c>
    </row>
    <row r="20" spans="1:15" ht="24">
      <c r="A20" s="498" t="s">
        <v>1958</v>
      </c>
      <c r="B20" s="499" t="str">
        <f>'Część 15 atezolizumab'!A4</f>
        <v xml:space="preserve">Część nr  15 - Dostawy leku Atezolizumab </v>
      </c>
      <c r="C20" s="500">
        <f>'Część 15 atezolizumab'!M8</f>
        <v>0</v>
      </c>
      <c r="D20" s="501">
        <f>'Część 15 atezolizumab'!N8</f>
        <v>0</v>
      </c>
      <c r="E20" s="501"/>
      <c r="F20" s="501">
        <f>'Część 15 atezolizumab'!P8</f>
        <v>0</v>
      </c>
      <c r="G20" s="501">
        <f>'Część 15 atezolizumab'!Q8</f>
        <v>0</v>
      </c>
      <c r="H20" s="501"/>
      <c r="I20" s="501">
        <f>'Część 15 atezolizumab'!R8</f>
        <v>0</v>
      </c>
      <c r="J20" s="501">
        <f>'Część 15 atezolizumab'!S8</f>
        <v>0</v>
      </c>
      <c r="K20" s="501"/>
      <c r="L20" s="501">
        <f>'Część 15 atezolizumab'!T8</f>
        <v>0</v>
      </c>
      <c r="M20" s="496">
        <f>'Część 15 atezolizumab'!U8</f>
        <v>0</v>
      </c>
      <c r="O20" s="510"/>
    </row>
    <row r="21" spans="1:15" ht="24">
      <c r="A21" s="498" t="s">
        <v>1959</v>
      </c>
      <c r="B21" s="499" t="str">
        <f>'Część 16  durvalumab'!A4</f>
        <v>Część nr 16 - Dostawy leku Durvalumab</v>
      </c>
      <c r="C21" s="500">
        <f>'Część 16  durvalumab'!M8</f>
        <v>0</v>
      </c>
      <c r="D21" s="501">
        <f>'Część 16  durvalumab'!N8</f>
        <v>0</v>
      </c>
      <c r="E21" s="501"/>
      <c r="F21" s="501">
        <f>'Część 16  durvalumab'!P8</f>
        <v>0</v>
      </c>
      <c r="G21" s="501">
        <f>'Część 16  durvalumab'!Q42</f>
        <v>0</v>
      </c>
      <c r="H21" s="501"/>
      <c r="I21" s="501">
        <f>'Część 16  durvalumab'!R8</f>
        <v>0</v>
      </c>
      <c r="J21" s="501">
        <f>'Część 16  durvalumab'!S8</f>
        <v>0</v>
      </c>
      <c r="K21" s="501"/>
      <c r="L21" s="501">
        <f>'Część 16  durvalumab'!T8</f>
        <v>0</v>
      </c>
      <c r="M21" s="496">
        <f>'Część 16  durvalumab'!U8</f>
        <v>0</v>
      </c>
    </row>
    <row r="22" spans="1:15" ht="24">
      <c r="A22" s="498" t="s">
        <v>1960</v>
      </c>
      <c r="B22" s="499" t="str">
        <f>'Część 17 nivolumab'!A4</f>
        <v>Część nr  17 - Dostawy leku Nivolumab</v>
      </c>
      <c r="C22" s="500">
        <f>'Część 17 nivolumab'!M10</f>
        <v>0</v>
      </c>
      <c r="D22" s="501">
        <f>'Część 17 nivolumab'!N10</f>
        <v>0</v>
      </c>
      <c r="E22" s="501"/>
      <c r="F22" s="501">
        <f>'Część 17 nivolumab'!P10</f>
        <v>0</v>
      </c>
      <c r="G22" s="501">
        <f>'Część 17 nivolumab'!Q10</f>
        <v>0</v>
      </c>
      <c r="H22" s="501"/>
      <c r="I22" s="501">
        <f>'Część 17 nivolumab'!R10</f>
        <v>0</v>
      </c>
      <c r="J22" s="501">
        <f>'Część 17 nivolumab'!S10</f>
        <v>0</v>
      </c>
      <c r="K22" s="501"/>
      <c r="L22" s="501">
        <f>'Część 17 nivolumab'!T10</f>
        <v>0</v>
      </c>
      <c r="M22" s="496">
        <f>'Część 17 nivolumab'!U10</f>
        <v>0</v>
      </c>
    </row>
    <row r="23" spans="1:15" ht="24">
      <c r="A23" s="498" t="s">
        <v>1961</v>
      </c>
      <c r="B23" s="499" t="str">
        <f>'Część 18 pembrolizumab'!A4</f>
        <v>Część nr  18 - Dostawy leku Pembrolizumab</v>
      </c>
      <c r="C23" s="500">
        <f>'Część 18 pembrolizumab'!M9</f>
        <v>0</v>
      </c>
      <c r="D23" s="501">
        <f>'Część 18 pembrolizumab'!N9</f>
        <v>0</v>
      </c>
      <c r="E23" s="501"/>
      <c r="F23" s="501">
        <f>'Część 18 pembrolizumab'!P9</f>
        <v>0</v>
      </c>
      <c r="G23" s="501">
        <f>'Część 18 pembrolizumab'!Q9</f>
        <v>0</v>
      </c>
      <c r="H23" s="501"/>
      <c r="I23" s="501">
        <f>'Część 18 pembrolizumab'!R9</f>
        <v>0</v>
      </c>
      <c r="J23" s="501">
        <f>'Część 18 pembrolizumab'!S9</f>
        <v>0</v>
      </c>
      <c r="K23" s="501"/>
      <c r="L23" s="501">
        <f>'Część 18 pembrolizumab'!T9</f>
        <v>0</v>
      </c>
      <c r="M23" s="496">
        <f>'Część 18 pembrolizumab'!U9</f>
        <v>0</v>
      </c>
    </row>
    <row r="24" spans="1:15" ht="24">
      <c r="A24" s="498" t="s">
        <v>1962</v>
      </c>
      <c r="B24" s="499" t="str">
        <f>'Część 19 różne 1'!A4</f>
        <v>Część nr 19 - Dostawy leków różnych 1</v>
      </c>
      <c r="C24" s="500">
        <f>'Część 19 różne 1'!M207</f>
        <v>0</v>
      </c>
      <c r="D24" s="501">
        <f>'Część 19 różne 1'!N207</f>
        <v>0</v>
      </c>
      <c r="E24" s="501"/>
      <c r="F24" s="501">
        <f>'Część 19 różne 1'!P207</f>
        <v>0</v>
      </c>
      <c r="G24" s="501">
        <f>'Część 19 różne 1'!Q207</f>
        <v>0</v>
      </c>
      <c r="H24" s="501"/>
      <c r="I24" s="501">
        <f>'Część 19 różne 1'!R207</f>
        <v>0</v>
      </c>
      <c r="J24" s="501">
        <f>'Część 19 różne 1'!S207</f>
        <v>0</v>
      </c>
      <c r="K24" s="501"/>
      <c r="L24" s="501">
        <f>'Część 19 różne 1'!T207</f>
        <v>0</v>
      </c>
      <c r="M24" s="496">
        <f>'Część 19 różne 1'!U207</f>
        <v>0</v>
      </c>
      <c r="O24" s="510"/>
    </row>
    <row r="25" spans="1:15" ht="24">
      <c r="A25" s="498" t="s">
        <v>1963</v>
      </c>
      <c r="B25" s="499" t="str">
        <f>'Część 20 różne 2'!A4</f>
        <v>Część nr 20 - Dostawy leków różnych 2</v>
      </c>
      <c r="C25" s="500">
        <f>'Część 20 różne 2'!M129</f>
        <v>0</v>
      </c>
      <c r="D25" s="501">
        <f>'Część 20 różne 2'!N129</f>
        <v>0</v>
      </c>
      <c r="E25" s="501"/>
      <c r="F25" s="501">
        <f>'Część 20 różne 2'!P129</f>
        <v>0</v>
      </c>
      <c r="G25" s="501">
        <f>'Część 20 różne 2'!Q129</f>
        <v>0</v>
      </c>
      <c r="H25" s="501"/>
      <c r="I25" s="501">
        <f>'Część 20 różne 2'!R129</f>
        <v>0</v>
      </c>
      <c r="J25" s="501">
        <f>'Część 20 różne 2'!S129</f>
        <v>0</v>
      </c>
      <c r="K25" s="501"/>
      <c r="L25" s="501">
        <f>'Część 20 różne 2'!T129</f>
        <v>0</v>
      </c>
      <c r="M25" s="496">
        <f>'Część 20 różne 2'!U129</f>
        <v>0</v>
      </c>
      <c r="O25" s="510"/>
    </row>
    <row r="26" spans="1:15" ht="24">
      <c r="A26" s="498" t="s">
        <v>1964</v>
      </c>
      <c r="B26" s="499" t="str">
        <f>'Część 21 różne 3'!A4</f>
        <v>Część nr 21 - Dostawy leków różnych 3</v>
      </c>
      <c r="C26" s="500">
        <f>'Część 21 różne 3'!M27</f>
        <v>0</v>
      </c>
      <c r="D26" s="501">
        <f>'Część 21 różne 3'!N27</f>
        <v>0</v>
      </c>
      <c r="E26" s="501"/>
      <c r="F26" s="501">
        <f>'Część 21 różne 3'!P27</f>
        <v>0</v>
      </c>
      <c r="G26" s="501">
        <f>'Część 21 różne 3'!Q27</f>
        <v>0</v>
      </c>
      <c r="H26" s="501"/>
      <c r="I26" s="501">
        <f>'Część 21 różne 3'!R27</f>
        <v>0</v>
      </c>
      <c r="J26" s="501">
        <f>'Część 21 różne 3'!S27</f>
        <v>0</v>
      </c>
      <c r="K26" s="501"/>
      <c r="L26" s="501">
        <f>'Część 21 różne 3'!T27</f>
        <v>0</v>
      </c>
      <c r="M26" s="496">
        <f>'Część 21 różne 3'!U27</f>
        <v>0</v>
      </c>
      <c r="O26" s="510"/>
    </row>
    <row r="27" spans="1:15" ht="24">
      <c r="A27" s="498" t="s">
        <v>1965</v>
      </c>
      <c r="B27" s="499" t="str">
        <f>'Część 22 różne 4'!A4</f>
        <v>Część nr 22 - Dostawy leków różnych 4</v>
      </c>
      <c r="C27" s="500">
        <f>'Część 22 różne 4'!M10</f>
        <v>0</v>
      </c>
      <c r="D27" s="501">
        <f>'Część 22 różne 4'!N10</f>
        <v>0</v>
      </c>
      <c r="E27" s="501"/>
      <c r="F27" s="501">
        <f>'Część 22 różne 4'!P10</f>
        <v>0</v>
      </c>
      <c r="G27" s="501">
        <f>'Część 22 różne 4'!Q10</f>
        <v>0</v>
      </c>
      <c r="H27" s="501"/>
      <c r="I27" s="501">
        <f>'Część 22 różne 4'!R10</f>
        <v>0</v>
      </c>
      <c r="J27" s="501">
        <f>'Część 22 różne 4'!S10</f>
        <v>0</v>
      </c>
      <c r="K27" s="501"/>
      <c r="L27" s="501">
        <f>'Część 22 różne 4'!T10</f>
        <v>0</v>
      </c>
      <c r="M27" s="496">
        <f>'Część 22 różne 4'!U10</f>
        <v>0</v>
      </c>
    </row>
    <row r="28" spans="1:15" ht="24">
      <c r="A28" s="498" t="s">
        <v>1966</v>
      </c>
      <c r="B28" s="499" t="str">
        <f>'Część 23 różne 5'!A4</f>
        <v>Część nr 23 - Dostawy leków różnych 5</v>
      </c>
      <c r="C28" s="500">
        <f>'Część 23 różne 5'!M82</f>
        <v>0</v>
      </c>
      <c r="D28" s="501">
        <f>'Część 23 różne 5'!N82</f>
        <v>0</v>
      </c>
      <c r="E28" s="501"/>
      <c r="F28" s="501">
        <f>'Część 23 różne 5'!P82</f>
        <v>0</v>
      </c>
      <c r="G28" s="501">
        <f>'Część 23 różne 5'!Q82</f>
        <v>0</v>
      </c>
      <c r="H28" s="501"/>
      <c r="I28" s="501">
        <f>'Część 23 różne 5'!R82</f>
        <v>0</v>
      </c>
      <c r="J28" s="501">
        <f>'Część 23 różne 5'!S82</f>
        <v>0</v>
      </c>
      <c r="K28" s="501"/>
      <c r="L28" s="501">
        <f>'Część 23 różne 5'!T82</f>
        <v>0</v>
      </c>
      <c r="M28" s="496">
        <f>'Część 23 różne 5'!U82</f>
        <v>0</v>
      </c>
      <c r="N28" s="510"/>
    </row>
    <row r="29" spans="1:15" ht="24">
      <c r="A29" s="498" t="s">
        <v>1967</v>
      </c>
      <c r="B29" s="499" t="str">
        <f>'Część 24 różne 6'!A4</f>
        <v>Część nr 24 - Dostawy leków różnych 6</v>
      </c>
      <c r="C29" s="500">
        <f>'Część 24 różne 6'!M57</f>
        <v>0</v>
      </c>
      <c r="D29" s="501">
        <f>'Część 24 różne 6'!N57</f>
        <v>0</v>
      </c>
      <c r="E29" s="501"/>
      <c r="F29" s="501">
        <f>'Część 24 różne 6'!P57</f>
        <v>0</v>
      </c>
      <c r="G29" s="501">
        <f>'Część 24 różne 6'!Q57</f>
        <v>0</v>
      </c>
      <c r="H29" s="501"/>
      <c r="I29" s="501">
        <f>'Część 24 różne 6'!R57</f>
        <v>0</v>
      </c>
      <c r="J29" s="501">
        <f>'Część 24 różne 6'!S57</f>
        <v>0</v>
      </c>
      <c r="K29" s="501"/>
      <c r="L29" s="501">
        <f>'Część 24 różne 6'!T57</f>
        <v>0</v>
      </c>
      <c r="M29" s="496">
        <f>'Część 24 różne 6'!U57</f>
        <v>0</v>
      </c>
      <c r="N29" s="510"/>
    </row>
    <row r="30" spans="1:15">
      <c r="A30" s="503"/>
      <c r="B30" s="504" t="s">
        <v>1976</v>
      </c>
      <c r="C30" s="506">
        <f>SUM(C6:C29)</f>
        <v>48800</v>
      </c>
      <c r="D30" s="506">
        <f>SUM(D6:D29)</f>
        <v>52704</v>
      </c>
      <c r="E30" s="505"/>
      <c r="F30" s="506">
        <f>SUM(F6:F29)</f>
        <v>20000</v>
      </c>
      <c r="G30" s="506">
        <f>SUM(G6:G29)</f>
        <v>21600</v>
      </c>
      <c r="H30" s="507"/>
      <c r="I30" s="506">
        <f>SUM(I6:I29)</f>
        <v>14400</v>
      </c>
      <c r="J30" s="506">
        <f>SUM(J6:J29)</f>
        <v>15552</v>
      </c>
      <c r="K30" s="508"/>
      <c r="L30" s="506">
        <f>SUM(L6:L29)</f>
        <v>14400</v>
      </c>
      <c r="M30" s="506">
        <f>SUM(M6:M29)</f>
        <v>15552</v>
      </c>
    </row>
  </sheetData>
  <mergeCells count="5">
    <mergeCell ref="L2:M2"/>
    <mergeCell ref="C4:D4"/>
    <mergeCell ref="F4:G4"/>
    <mergeCell ref="I4:J4"/>
    <mergeCell ref="L4:M4"/>
  </mergeCells>
  <pageMargins left="0.7" right="0.7" top="0.75" bottom="0.75" header="0.3" footer="0.3"/>
  <pageSetup paperSize="9" orientation="portrait" r:id="rId1"/>
  <ignoredErrors>
    <ignoredError sqref="F7:G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9"/>
  <sheetViews>
    <sheetView zoomScaleNormal="100" workbookViewId="0">
      <selection activeCell="A5" sqref="A5"/>
    </sheetView>
  </sheetViews>
  <sheetFormatPr defaultRowHeight="15"/>
  <cols>
    <col min="2" max="2" width="20" customWidth="1"/>
    <col min="14" max="14" width="13.140625" customWidth="1"/>
  </cols>
  <sheetData>
    <row r="1" spans="1:21">
      <c r="A1" s="50" t="s">
        <v>0</v>
      </c>
      <c r="B1" s="51"/>
      <c r="C1" s="51"/>
      <c r="D1" s="53"/>
      <c r="E1" s="57"/>
      <c r="F1" s="102"/>
      <c r="G1" s="55"/>
      <c r="H1" s="54" t="s">
        <v>1</v>
      </c>
      <c r="I1" s="55"/>
      <c r="J1" s="55"/>
      <c r="K1" s="55"/>
      <c r="L1" s="55"/>
      <c r="M1" s="55"/>
      <c r="N1" s="53"/>
      <c r="O1" s="53"/>
      <c r="P1" s="53"/>
      <c r="Q1" s="53"/>
      <c r="R1" s="53"/>
      <c r="S1" s="53"/>
      <c r="T1" s="53"/>
      <c r="U1" s="53"/>
    </row>
    <row r="2" spans="1:21">
      <c r="A2" s="53" t="s">
        <v>2</v>
      </c>
      <c r="B2" s="51"/>
      <c r="C2" s="51"/>
      <c r="D2" s="53"/>
      <c r="E2" s="57"/>
      <c r="F2" s="102"/>
      <c r="G2" s="55"/>
      <c r="H2" s="55"/>
      <c r="I2" s="55"/>
      <c r="J2" s="55"/>
      <c r="K2" s="55"/>
      <c r="L2" s="55"/>
      <c r="M2" s="55"/>
      <c r="N2" s="53"/>
      <c r="O2" s="53"/>
      <c r="P2" s="53"/>
      <c r="Q2" s="53"/>
      <c r="R2" s="53"/>
      <c r="S2" s="53"/>
      <c r="T2" s="53"/>
      <c r="U2" s="53"/>
    </row>
    <row r="3" spans="1:21">
      <c r="A3" s="53"/>
      <c r="B3" s="62"/>
      <c r="C3" s="62"/>
      <c r="D3" s="59"/>
      <c r="E3" s="57"/>
      <c r="F3" s="102"/>
      <c r="G3" s="55"/>
      <c r="H3" s="55"/>
      <c r="I3" s="55"/>
      <c r="J3" s="55"/>
      <c r="K3" s="55"/>
      <c r="L3" s="55"/>
      <c r="M3" s="55"/>
      <c r="N3" s="53"/>
      <c r="O3" s="53"/>
      <c r="P3" s="53"/>
      <c r="Q3" s="53"/>
      <c r="R3" s="53"/>
      <c r="S3" s="53"/>
      <c r="T3" s="53"/>
      <c r="U3" s="53"/>
    </row>
    <row r="4" spans="1:21">
      <c r="A4" s="104" t="s">
        <v>155</v>
      </c>
      <c r="B4" s="105"/>
      <c r="C4" s="105"/>
      <c r="D4" s="53"/>
      <c r="E4" s="63" t="s">
        <v>4</v>
      </c>
      <c r="F4" s="106"/>
      <c r="G4" s="55"/>
      <c r="H4" s="55"/>
      <c r="I4" s="55"/>
      <c r="J4" s="55"/>
      <c r="K4" s="55"/>
      <c r="L4" s="55"/>
      <c r="M4" s="55"/>
      <c r="N4" s="53"/>
      <c r="O4" s="53"/>
      <c r="P4" s="53"/>
      <c r="Q4" s="53"/>
      <c r="R4" s="53"/>
      <c r="S4" s="53"/>
      <c r="T4" s="53"/>
      <c r="U4" s="53"/>
    </row>
    <row r="5" spans="1:21" ht="33.75">
      <c r="A5" s="64"/>
      <c r="B5" s="65"/>
      <c r="C5" s="64"/>
      <c r="D5" s="52"/>
      <c r="E5" s="52"/>
      <c r="F5" s="66" t="s">
        <v>5</v>
      </c>
      <c r="G5" s="66" t="s">
        <v>6</v>
      </c>
      <c r="H5" s="66" t="s">
        <v>7</v>
      </c>
      <c r="I5" s="66" t="s">
        <v>8</v>
      </c>
      <c r="J5" s="52"/>
      <c r="K5" s="52"/>
      <c r="L5" s="67"/>
      <c r="M5" s="52"/>
      <c r="N5" s="52"/>
      <c r="O5" s="53"/>
      <c r="P5" s="53"/>
      <c r="Q5" s="53"/>
      <c r="R5" s="53"/>
      <c r="S5" s="53"/>
      <c r="T5" s="53"/>
      <c r="U5" s="53"/>
    </row>
    <row r="6" spans="1:21" ht="56.25">
      <c r="A6" s="68" t="s">
        <v>9</v>
      </c>
      <c r="B6" s="68" t="s">
        <v>10</v>
      </c>
      <c r="C6" s="69" t="s">
        <v>11</v>
      </c>
      <c r="D6" s="69" t="s">
        <v>12</v>
      </c>
      <c r="E6" s="68" t="s">
        <v>13</v>
      </c>
      <c r="F6" s="68" t="s">
        <v>14</v>
      </c>
      <c r="G6" s="68" t="s">
        <v>14</v>
      </c>
      <c r="H6" s="66" t="s">
        <v>14</v>
      </c>
      <c r="I6" s="68" t="s">
        <v>156</v>
      </c>
      <c r="J6" s="68" t="s">
        <v>17</v>
      </c>
      <c r="K6" s="70" t="s">
        <v>18</v>
      </c>
      <c r="L6" s="68" t="s">
        <v>19</v>
      </c>
      <c r="M6" s="68" t="s">
        <v>20</v>
      </c>
      <c r="N6" s="68" t="s">
        <v>21</v>
      </c>
      <c r="O6" s="53"/>
      <c r="P6" s="687" t="s">
        <v>22</v>
      </c>
      <c r="Q6" s="687"/>
      <c r="R6" s="687" t="s">
        <v>23</v>
      </c>
      <c r="S6" s="687"/>
      <c r="T6" s="688" t="s">
        <v>24</v>
      </c>
      <c r="U6" s="688"/>
    </row>
    <row r="7" spans="1:21">
      <c r="A7" s="107" t="s">
        <v>157</v>
      </c>
      <c r="B7" s="108" t="s">
        <v>158</v>
      </c>
      <c r="C7" s="109"/>
      <c r="D7" s="109"/>
      <c r="E7" s="110" t="s">
        <v>159</v>
      </c>
      <c r="F7" s="111">
        <v>8</v>
      </c>
      <c r="G7" s="541">
        <v>80</v>
      </c>
      <c r="H7" s="542">
        <v>20</v>
      </c>
      <c r="I7" s="111">
        <f t="shared" ref="I7:I24" si="0">SUM(F7:H7)</f>
        <v>108</v>
      </c>
      <c r="J7" s="112"/>
      <c r="K7" s="113"/>
      <c r="L7" s="114">
        <v>0.08</v>
      </c>
      <c r="M7" s="115">
        <f t="shared" ref="M7:M24" si="1">ROUND((I7*K7),2)</f>
        <v>0</v>
      </c>
      <c r="N7" s="116">
        <f t="shared" ref="N7:N24" si="2">ROUND((M7+M7*L7),2)</f>
        <v>0</v>
      </c>
      <c r="O7" s="117"/>
      <c r="P7" s="118">
        <f>ROUND((F7*K7),2)</f>
        <v>0</v>
      </c>
      <c r="Q7" s="118">
        <f t="shared" ref="Q7:Q24" si="3">ROUND((P7+(P7*8%)),2)</f>
        <v>0</v>
      </c>
      <c r="R7" s="118">
        <f>ROUND((G7*K7),2)</f>
        <v>0</v>
      </c>
      <c r="S7" s="115">
        <f t="shared" ref="S7:S24" si="4">ROUND((R7+R7*L7),2)</f>
        <v>0</v>
      </c>
      <c r="T7" s="118">
        <f t="shared" ref="T7:T24" si="5">ROUND((H7*K7),2)</f>
        <v>0</v>
      </c>
      <c r="U7" s="118">
        <f t="shared" ref="U7:U24" si="6">ROUND((T7+T7*L7),2)</f>
        <v>0</v>
      </c>
    </row>
    <row r="8" spans="1:21" ht="33.75">
      <c r="A8" s="107" t="s">
        <v>160</v>
      </c>
      <c r="B8" s="108" t="s">
        <v>161</v>
      </c>
      <c r="C8" s="109"/>
      <c r="D8" s="109"/>
      <c r="E8" s="110" t="s">
        <v>162</v>
      </c>
      <c r="F8" s="111">
        <v>1</v>
      </c>
      <c r="G8" s="541">
        <v>1</v>
      </c>
      <c r="H8" s="542">
        <v>1</v>
      </c>
      <c r="I8" s="111">
        <f t="shared" si="0"/>
        <v>3</v>
      </c>
      <c r="J8" s="112"/>
      <c r="K8" s="113"/>
      <c r="L8" s="114">
        <v>0.08</v>
      </c>
      <c r="M8" s="115">
        <f t="shared" si="1"/>
        <v>0</v>
      </c>
      <c r="N8" s="116">
        <f t="shared" si="2"/>
        <v>0</v>
      </c>
      <c r="O8" s="53"/>
      <c r="P8" s="118">
        <f t="shared" ref="P8:P24" si="7">ROUND((F8*K8),2)</f>
        <v>0</v>
      </c>
      <c r="Q8" s="118">
        <f t="shared" si="3"/>
        <v>0</v>
      </c>
      <c r="R8" s="118">
        <f t="shared" ref="R8:R24" si="8">ROUND((G8*K8),2)</f>
        <v>0</v>
      </c>
      <c r="S8" s="115">
        <f t="shared" si="4"/>
        <v>0</v>
      </c>
      <c r="T8" s="118">
        <f t="shared" si="5"/>
        <v>0</v>
      </c>
      <c r="U8" s="118">
        <f t="shared" si="6"/>
        <v>0</v>
      </c>
    </row>
    <row r="9" spans="1:21" ht="22.5">
      <c r="A9" s="107" t="s">
        <v>163</v>
      </c>
      <c r="B9" s="119" t="s">
        <v>164</v>
      </c>
      <c r="C9" s="109"/>
      <c r="D9" s="109"/>
      <c r="E9" s="110" t="s">
        <v>165</v>
      </c>
      <c r="F9" s="111">
        <v>900</v>
      </c>
      <c r="G9" s="541">
        <v>680</v>
      </c>
      <c r="H9" s="542">
        <v>1000</v>
      </c>
      <c r="I9" s="111">
        <f t="shared" si="0"/>
        <v>2580</v>
      </c>
      <c r="J9" s="112"/>
      <c r="K9" s="113"/>
      <c r="L9" s="114">
        <v>0.08</v>
      </c>
      <c r="M9" s="115">
        <f t="shared" si="1"/>
        <v>0</v>
      </c>
      <c r="N9" s="116">
        <f t="shared" si="2"/>
        <v>0</v>
      </c>
      <c r="O9" s="53"/>
      <c r="P9" s="118">
        <f t="shared" si="7"/>
        <v>0</v>
      </c>
      <c r="Q9" s="118">
        <f t="shared" si="3"/>
        <v>0</v>
      </c>
      <c r="R9" s="118">
        <f t="shared" si="8"/>
        <v>0</v>
      </c>
      <c r="S9" s="115">
        <f t="shared" si="4"/>
        <v>0</v>
      </c>
      <c r="T9" s="118">
        <f t="shared" si="5"/>
        <v>0</v>
      </c>
      <c r="U9" s="118">
        <f t="shared" si="6"/>
        <v>0</v>
      </c>
    </row>
    <row r="10" spans="1:21" ht="33.75">
      <c r="A10" s="107" t="s">
        <v>166</v>
      </c>
      <c r="B10" s="108" t="s">
        <v>167</v>
      </c>
      <c r="C10" s="109"/>
      <c r="D10" s="109"/>
      <c r="E10" s="110" t="s">
        <v>168</v>
      </c>
      <c r="F10" s="111">
        <v>70</v>
      </c>
      <c r="G10" s="541">
        <v>65</v>
      </c>
      <c r="H10" s="542">
        <v>40</v>
      </c>
      <c r="I10" s="111">
        <f t="shared" si="0"/>
        <v>175</v>
      </c>
      <c r="J10" s="112"/>
      <c r="K10" s="113"/>
      <c r="L10" s="114">
        <v>0.08</v>
      </c>
      <c r="M10" s="115">
        <f t="shared" si="1"/>
        <v>0</v>
      </c>
      <c r="N10" s="116">
        <f t="shared" si="2"/>
        <v>0</v>
      </c>
      <c r="O10" s="53"/>
      <c r="P10" s="118">
        <f t="shared" si="7"/>
        <v>0</v>
      </c>
      <c r="Q10" s="118">
        <f t="shared" si="3"/>
        <v>0</v>
      </c>
      <c r="R10" s="118">
        <f t="shared" si="8"/>
        <v>0</v>
      </c>
      <c r="S10" s="115">
        <f t="shared" si="4"/>
        <v>0</v>
      </c>
      <c r="T10" s="118">
        <f t="shared" si="5"/>
        <v>0</v>
      </c>
      <c r="U10" s="118">
        <f t="shared" si="6"/>
        <v>0</v>
      </c>
    </row>
    <row r="11" spans="1:21" ht="24">
      <c r="A11" s="107" t="s">
        <v>169</v>
      </c>
      <c r="B11" s="72" t="s">
        <v>170</v>
      </c>
      <c r="C11" s="109"/>
      <c r="D11" s="109"/>
      <c r="E11" s="90" t="s">
        <v>171</v>
      </c>
      <c r="F11" s="32">
        <v>10</v>
      </c>
      <c r="G11" s="543">
        <v>12</v>
      </c>
      <c r="H11" s="527">
        <v>12</v>
      </c>
      <c r="I11" s="111">
        <f t="shared" si="0"/>
        <v>34</v>
      </c>
      <c r="J11" s="112"/>
      <c r="K11" s="76"/>
      <c r="L11" s="77">
        <v>0.08</v>
      </c>
      <c r="M11" s="115">
        <f t="shared" si="1"/>
        <v>0</v>
      </c>
      <c r="N11" s="116">
        <f t="shared" si="2"/>
        <v>0</v>
      </c>
      <c r="O11" s="53"/>
      <c r="P11" s="118">
        <f t="shared" si="7"/>
        <v>0</v>
      </c>
      <c r="Q11" s="118">
        <f t="shared" si="3"/>
        <v>0</v>
      </c>
      <c r="R11" s="118">
        <f t="shared" si="8"/>
        <v>0</v>
      </c>
      <c r="S11" s="115">
        <f t="shared" si="4"/>
        <v>0</v>
      </c>
      <c r="T11" s="118">
        <f t="shared" si="5"/>
        <v>0</v>
      </c>
      <c r="U11" s="118">
        <f t="shared" si="6"/>
        <v>0</v>
      </c>
    </row>
    <row r="12" spans="1:21" ht="22.5">
      <c r="A12" s="107" t="s">
        <v>172</v>
      </c>
      <c r="B12" s="108" t="s">
        <v>173</v>
      </c>
      <c r="C12" s="109"/>
      <c r="D12" s="109"/>
      <c r="E12" s="110" t="s">
        <v>174</v>
      </c>
      <c r="F12" s="111">
        <v>3</v>
      </c>
      <c r="G12" s="543">
        <v>5</v>
      </c>
      <c r="H12" s="542">
        <v>80</v>
      </c>
      <c r="I12" s="111">
        <f t="shared" si="0"/>
        <v>88</v>
      </c>
      <c r="J12" s="112"/>
      <c r="K12" s="113"/>
      <c r="L12" s="114">
        <v>0.08</v>
      </c>
      <c r="M12" s="115">
        <f t="shared" si="1"/>
        <v>0</v>
      </c>
      <c r="N12" s="116">
        <f t="shared" si="2"/>
        <v>0</v>
      </c>
      <c r="O12" s="53"/>
      <c r="P12" s="118">
        <f t="shared" si="7"/>
        <v>0</v>
      </c>
      <c r="Q12" s="118">
        <f t="shared" si="3"/>
        <v>0</v>
      </c>
      <c r="R12" s="118">
        <f t="shared" si="8"/>
        <v>0</v>
      </c>
      <c r="S12" s="115">
        <f t="shared" si="4"/>
        <v>0</v>
      </c>
      <c r="T12" s="118">
        <f t="shared" si="5"/>
        <v>0</v>
      </c>
      <c r="U12" s="118">
        <f t="shared" si="6"/>
        <v>0</v>
      </c>
    </row>
    <row r="13" spans="1:21" ht="22.5">
      <c r="A13" s="107" t="s">
        <v>175</v>
      </c>
      <c r="B13" s="108" t="s">
        <v>176</v>
      </c>
      <c r="C13" s="109"/>
      <c r="D13" s="109"/>
      <c r="E13" s="110" t="s">
        <v>177</v>
      </c>
      <c r="F13" s="111">
        <v>5</v>
      </c>
      <c r="G13" s="543">
        <v>5</v>
      </c>
      <c r="H13" s="542">
        <v>20</v>
      </c>
      <c r="I13" s="111">
        <f t="shared" si="0"/>
        <v>30</v>
      </c>
      <c r="J13" s="112"/>
      <c r="K13" s="113"/>
      <c r="L13" s="114">
        <v>0.08</v>
      </c>
      <c r="M13" s="115">
        <f t="shared" si="1"/>
        <v>0</v>
      </c>
      <c r="N13" s="116">
        <f t="shared" si="2"/>
        <v>0</v>
      </c>
      <c r="O13" s="53"/>
      <c r="P13" s="118">
        <f t="shared" si="7"/>
        <v>0</v>
      </c>
      <c r="Q13" s="118">
        <f t="shared" si="3"/>
        <v>0</v>
      </c>
      <c r="R13" s="118">
        <f t="shared" si="8"/>
        <v>0</v>
      </c>
      <c r="S13" s="115">
        <f t="shared" si="4"/>
        <v>0</v>
      </c>
      <c r="T13" s="118">
        <f t="shared" si="5"/>
        <v>0</v>
      </c>
      <c r="U13" s="118">
        <f t="shared" si="6"/>
        <v>0</v>
      </c>
    </row>
    <row r="14" spans="1:21" ht="22.5">
      <c r="A14" s="107" t="s">
        <v>178</v>
      </c>
      <c r="B14" s="108" t="s">
        <v>179</v>
      </c>
      <c r="C14" s="109"/>
      <c r="D14" s="109"/>
      <c r="E14" s="110" t="s">
        <v>180</v>
      </c>
      <c r="F14" s="111">
        <v>3</v>
      </c>
      <c r="G14" s="543">
        <v>30</v>
      </c>
      <c r="H14" s="542">
        <v>2</v>
      </c>
      <c r="I14" s="111">
        <f t="shared" si="0"/>
        <v>35</v>
      </c>
      <c r="J14" s="112"/>
      <c r="K14" s="113"/>
      <c r="L14" s="114">
        <v>0.08</v>
      </c>
      <c r="M14" s="115">
        <f t="shared" si="1"/>
        <v>0</v>
      </c>
      <c r="N14" s="116">
        <f t="shared" si="2"/>
        <v>0</v>
      </c>
      <c r="O14" s="53"/>
      <c r="P14" s="118">
        <f t="shared" si="7"/>
        <v>0</v>
      </c>
      <c r="Q14" s="118">
        <f t="shared" si="3"/>
        <v>0</v>
      </c>
      <c r="R14" s="118">
        <f t="shared" si="8"/>
        <v>0</v>
      </c>
      <c r="S14" s="115">
        <f t="shared" si="4"/>
        <v>0</v>
      </c>
      <c r="T14" s="118">
        <f t="shared" si="5"/>
        <v>0</v>
      </c>
      <c r="U14" s="118">
        <f t="shared" si="6"/>
        <v>0</v>
      </c>
    </row>
    <row r="15" spans="1:21">
      <c r="A15" s="107" t="s">
        <v>181</v>
      </c>
      <c r="B15" s="108" t="s">
        <v>182</v>
      </c>
      <c r="C15" s="109"/>
      <c r="D15" s="109"/>
      <c r="E15" s="110" t="s">
        <v>183</v>
      </c>
      <c r="F15" s="111">
        <v>5</v>
      </c>
      <c r="G15" s="543">
        <v>5</v>
      </c>
      <c r="H15" s="542">
        <v>100</v>
      </c>
      <c r="I15" s="111">
        <f t="shared" si="0"/>
        <v>110</v>
      </c>
      <c r="J15" s="112"/>
      <c r="K15" s="113"/>
      <c r="L15" s="114">
        <v>0.08</v>
      </c>
      <c r="M15" s="115">
        <f t="shared" si="1"/>
        <v>0</v>
      </c>
      <c r="N15" s="116">
        <f t="shared" si="2"/>
        <v>0</v>
      </c>
      <c r="O15" s="53"/>
      <c r="P15" s="118">
        <f t="shared" si="7"/>
        <v>0</v>
      </c>
      <c r="Q15" s="118">
        <f t="shared" si="3"/>
        <v>0</v>
      </c>
      <c r="R15" s="118">
        <f t="shared" si="8"/>
        <v>0</v>
      </c>
      <c r="S15" s="115">
        <f t="shared" si="4"/>
        <v>0</v>
      </c>
      <c r="T15" s="118">
        <f t="shared" si="5"/>
        <v>0</v>
      </c>
      <c r="U15" s="118">
        <f t="shared" si="6"/>
        <v>0</v>
      </c>
    </row>
    <row r="16" spans="1:21" ht="22.5">
      <c r="A16" s="107" t="s">
        <v>184</v>
      </c>
      <c r="B16" s="108" t="s">
        <v>185</v>
      </c>
      <c r="C16" s="109"/>
      <c r="D16" s="109"/>
      <c r="E16" s="110" t="s">
        <v>186</v>
      </c>
      <c r="F16" s="111">
        <v>2</v>
      </c>
      <c r="G16" s="541">
        <v>2</v>
      </c>
      <c r="H16" s="542">
        <v>0</v>
      </c>
      <c r="I16" s="111">
        <f t="shared" si="0"/>
        <v>4</v>
      </c>
      <c r="J16" s="112"/>
      <c r="K16" s="113"/>
      <c r="L16" s="114">
        <v>0.08</v>
      </c>
      <c r="M16" s="115">
        <f t="shared" si="1"/>
        <v>0</v>
      </c>
      <c r="N16" s="116">
        <f t="shared" si="2"/>
        <v>0</v>
      </c>
      <c r="O16" s="53"/>
      <c r="P16" s="118">
        <f t="shared" si="7"/>
        <v>0</v>
      </c>
      <c r="Q16" s="118">
        <f t="shared" si="3"/>
        <v>0</v>
      </c>
      <c r="R16" s="118">
        <f t="shared" si="8"/>
        <v>0</v>
      </c>
      <c r="S16" s="115">
        <f t="shared" si="4"/>
        <v>0</v>
      </c>
      <c r="T16" s="118">
        <f t="shared" si="5"/>
        <v>0</v>
      </c>
      <c r="U16" s="118">
        <f t="shared" si="6"/>
        <v>0</v>
      </c>
    </row>
    <row r="17" spans="1:21" ht="22.5">
      <c r="A17" s="107" t="s">
        <v>187</v>
      </c>
      <c r="B17" s="108" t="s">
        <v>188</v>
      </c>
      <c r="C17" s="109"/>
      <c r="D17" s="109"/>
      <c r="E17" s="110" t="s">
        <v>189</v>
      </c>
      <c r="F17" s="111">
        <v>2</v>
      </c>
      <c r="G17" s="541">
        <v>70</v>
      </c>
      <c r="H17" s="542">
        <v>60</v>
      </c>
      <c r="I17" s="111">
        <f t="shared" si="0"/>
        <v>132</v>
      </c>
      <c r="J17" s="112"/>
      <c r="K17" s="113"/>
      <c r="L17" s="114">
        <v>0.08</v>
      </c>
      <c r="M17" s="115">
        <f t="shared" si="1"/>
        <v>0</v>
      </c>
      <c r="N17" s="116">
        <f t="shared" si="2"/>
        <v>0</v>
      </c>
      <c r="O17" s="53"/>
      <c r="P17" s="118">
        <f t="shared" si="7"/>
        <v>0</v>
      </c>
      <c r="Q17" s="118">
        <f t="shared" si="3"/>
        <v>0</v>
      </c>
      <c r="R17" s="118">
        <f t="shared" si="8"/>
        <v>0</v>
      </c>
      <c r="S17" s="115">
        <f t="shared" si="4"/>
        <v>0</v>
      </c>
      <c r="T17" s="118">
        <f t="shared" si="5"/>
        <v>0</v>
      </c>
      <c r="U17" s="118">
        <f t="shared" si="6"/>
        <v>0</v>
      </c>
    </row>
    <row r="18" spans="1:21" ht="22.5">
      <c r="A18" s="107" t="s">
        <v>190</v>
      </c>
      <c r="B18" s="119" t="s">
        <v>191</v>
      </c>
      <c r="C18" s="109"/>
      <c r="D18" s="109"/>
      <c r="E18" s="110" t="s">
        <v>192</v>
      </c>
      <c r="F18" s="111">
        <v>5</v>
      </c>
      <c r="G18" s="541">
        <v>1</v>
      </c>
      <c r="H18" s="542">
        <v>6</v>
      </c>
      <c r="I18" s="111">
        <f t="shared" si="0"/>
        <v>12</v>
      </c>
      <c r="J18" s="112"/>
      <c r="K18" s="113"/>
      <c r="L18" s="114">
        <v>0.08</v>
      </c>
      <c r="M18" s="115">
        <f t="shared" si="1"/>
        <v>0</v>
      </c>
      <c r="N18" s="116">
        <f t="shared" si="2"/>
        <v>0</v>
      </c>
      <c r="O18" s="53"/>
      <c r="P18" s="118">
        <f t="shared" si="7"/>
        <v>0</v>
      </c>
      <c r="Q18" s="118">
        <f t="shared" si="3"/>
        <v>0</v>
      </c>
      <c r="R18" s="118">
        <f t="shared" si="8"/>
        <v>0</v>
      </c>
      <c r="S18" s="115">
        <f t="shared" si="4"/>
        <v>0</v>
      </c>
      <c r="T18" s="118">
        <f t="shared" si="5"/>
        <v>0</v>
      </c>
      <c r="U18" s="118">
        <f t="shared" si="6"/>
        <v>0</v>
      </c>
    </row>
    <row r="19" spans="1:21" ht="22.5">
      <c r="A19" s="107" t="s">
        <v>193</v>
      </c>
      <c r="B19" s="108" t="s">
        <v>194</v>
      </c>
      <c r="C19" s="109"/>
      <c r="D19" s="109"/>
      <c r="E19" s="110" t="s">
        <v>195</v>
      </c>
      <c r="F19" s="111">
        <v>5</v>
      </c>
      <c r="G19" s="541">
        <v>25</v>
      </c>
      <c r="H19" s="542">
        <v>3</v>
      </c>
      <c r="I19" s="111">
        <f t="shared" si="0"/>
        <v>33</v>
      </c>
      <c r="J19" s="112"/>
      <c r="K19" s="113"/>
      <c r="L19" s="114">
        <v>0.08</v>
      </c>
      <c r="M19" s="115">
        <f t="shared" si="1"/>
        <v>0</v>
      </c>
      <c r="N19" s="116">
        <f t="shared" si="2"/>
        <v>0</v>
      </c>
      <c r="O19" s="53"/>
      <c r="P19" s="118">
        <f t="shared" si="7"/>
        <v>0</v>
      </c>
      <c r="Q19" s="118">
        <f t="shared" si="3"/>
        <v>0</v>
      </c>
      <c r="R19" s="118">
        <f t="shared" si="8"/>
        <v>0</v>
      </c>
      <c r="S19" s="115">
        <f t="shared" si="4"/>
        <v>0</v>
      </c>
      <c r="T19" s="118">
        <f t="shared" si="5"/>
        <v>0</v>
      </c>
      <c r="U19" s="118">
        <f t="shared" si="6"/>
        <v>0</v>
      </c>
    </row>
    <row r="20" spans="1:21" ht="33.75">
      <c r="A20" s="120" t="s">
        <v>196</v>
      </c>
      <c r="B20" s="121" t="s">
        <v>197</v>
      </c>
      <c r="C20" s="109"/>
      <c r="D20" s="109"/>
      <c r="E20" s="110" t="s">
        <v>198</v>
      </c>
      <c r="F20" s="122">
        <v>50</v>
      </c>
      <c r="G20" s="541">
        <v>55</v>
      </c>
      <c r="H20" s="542">
        <v>70</v>
      </c>
      <c r="I20" s="111">
        <f t="shared" si="0"/>
        <v>175</v>
      </c>
      <c r="J20" s="112"/>
      <c r="K20" s="123"/>
      <c r="L20" s="124">
        <v>0.08</v>
      </c>
      <c r="M20" s="115">
        <f t="shared" si="1"/>
        <v>0</v>
      </c>
      <c r="N20" s="116">
        <f t="shared" si="2"/>
        <v>0</v>
      </c>
      <c r="O20" s="100"/>
      <c r="P20" s="118">
        <f t="shared" si="7"/>
        <v>0</v>
      </c>
      <c r="Q20" s="118">
        <f t="shared" si="3"/>
        <v>0</v>
      </c>
      <c r="R20" s="118">
        <f t="shared" si="8"/>
        <v>0</v>
      </c>
      <c r="S20" s="115">
        <f t="shared" si="4"/>
        <v>0</v>
      </c>
      <c r="T20" s="118">
        <f t="shared" si="5"/>
        <v>0</v>
      </c>
      <c r="U20" s="118">
        <f t="shared" si="6"/>
        <v>0</v>
      </c>
    </row>
    <row r="21" spans="1:21" ht="36">
      <c r="A21" s="120" t="s">
        <v>199</v>
      </c>
      <c r="B21" s="125" t="s">
        <v>200</v>
      </c>
      <c r="C21" s="109"/>
      <c r="D21" s="109"/>
      <c r="E21" s="126" t="s">
        <v>201</v>
      </c>
      <c r="F21" s="127">
        <v>90</v>
      </c>
      <c r="G21" s="543">
        <v>25</v>
      </c>
      <c r="H21" s="527">
        <v>80</v>
      </c>
      <c r="I21" s="111">
        <f t="shared" si="0"/>
        <v>195</v>
      </c>
      <c r="J21" s="112"/>
      <c r="K21" s="84"/>
      <c r="L21" s="85">
        <v>0.08</v>
      </c>
      <c r="M21" s="115">
        <f t="shared" si="1"/>
        <v>0</v>
      </c>
      <c r="N21" s="116">
        <f t="shared" si="2"/>
        <v>0</v>
      </c>
      <c r="O21" s="100"/>
      <c r="P21" s="118">
        <f t="shared" si="7"/>
        <v>0</v>
      </c>
      <c r="Q21" s="118">
        <f t="shared" si="3"/>
        <v>0</v>
      </c>
      <c r="R21" s="118">
        <f t="shared" si="8"/>
        <v>0</v>
      </c>
      <c r="S21" s="115">
        <f t="shared" si="4"/>
        <v>0</v>
      </c>
      <c r="T21" s="118">
        <f t="shared" si="5"/>
        <v>0</v>
      </c>
      <c r="U21" s="118">
        <f t="shared" si="6"/>
        <v>0</v>
      </c>
    </row>
    <row r="22" spans="1:21" ht="36">
      <c r="A22" s="120" t="s">
        <v>202</v>
      </c>
      <c r="B22" s="125" t="s">
        <v>203</v>
      </c>
      <c r="C22" s="109"/>
      <c r="D22" s="109"/>
      <c r="E22" s="126" t="s">
        <v>204</v>
      </c>
      <c r="F22" s="127">
        <v>80</v>
      </c>
      <c r="G22" s="543">
        <v>135</v>
      </c>
      <c r="H22" s="527">
        <v>140</v>
      </c>
      <c r="I22" s="111">
        <f t="shared" si="0"/>
        <v>355</v>
      </c>
      <c r="J22" s="112"/>
      <c r="K22" s="84"/>
      <c r="L22" s="85">
        <v>0.08</v>
      </c>
      <c r="M22" s="115">
        <f t="shared" si="1"/>
        <v>0</v>
      </c>
      <c r="N22" s="116">
        <f t="shared" si="2"/>
        <v>0</v>
      </c>
      <c r="O22" s="100"/>
      <c r="P22" s="118">
        <f t="shared" si="7"/>
        <v>0</v>
      </c>
      <c r="Q22" s="118">
        <f t="shared" si="3"/>
        <v>0</v>
      </c>
      <c r="R22" s="118">
        <f t="shared" si="8"/>
        <v>0</v>
      </c>
      <c r="S22" s="115">
        <f t="shared" si="4"/>
        <v>0</v>
      </c>
      <c r="T22" s="118">
        <f t="shared" si="5"/>
        <v>0</v>
      </c>
      <c r="U22" s="118">
        <f t="shared" si="6"/>
        <v>0</v>
      </c>
    </row>
    <row r="23" spans="1:21" ht="24">
      <c r="A23" s="120" t="s">
        <v>205</v>
      </c>
      <c r="B23" s="125" t="s">
        <v>206</v>
      </c>
      <c r="C23" s="109"/>
      <c r="D23" s="109"/>
      <c r="E23" s="126" t="s">
        <v>207</v>
      </c>
      <c r="F23" s="127">
        <v>10</v>
      </c>
      <c r="G23" s="543">
        <v>3</v>
      </c>
      <c r="H23" s="527">
        <v>5</v>
      </c>
      <c r="I23" s="111">
        <f t="shared" si="0"/>
        <v>18</v>
      </c>
      <c r="J23" s="112"/>
      <c r="K23" s="84"/>
      <c r="L23" s="85">
        <v>0.08</v>
      </c>
      <c r="M23" s="115">
        <f t="shared" si="1"/>
        <v>0</v>
      </c>
      <c r="N23" s="116">
        <f t="shared" si="2"/>
        <v>0</v>
      </c>
      <c r="O23" s="100"/>
      <c r="P23" s="118">
        <f t="shared" si="7"/>
        <v>0</v>
      </c>
      <c r="Q23" s="118">
        <f t="shared" si="3"/>
        <v>0</v>
      </c>
      <c r="R23" s="118">
        <f t="shared" si="8"/>
        <v>0</v>
      </c>
      <c r="S23" s="115">
        <f t="shared" si="4"/>
        <v>0</v>
      </c>
      <c r="T23" s="118">
        <f t="shared" si="5"/>
        <v>0</v>
      </c>
      <c r="U23" s="118">
        <f t="shared" si="6"/>
        <v>0</v>
      </c>
    </row>
    <row r="24" spans="1:21" ht="36">
      <c r="A24" s="128" t="s">
        <v>208</v>
      </c>
      <c r="B24" s="129" t="s">
        <v>209</v>
      </c>
      <c r="C24" s="109"/>
      <c r="D24" s="109"/>
      <c r="E24" s="130" t="s">
        <v>210</v>
      </c>
      <c r="F24" s="131">
        <v>10</v>
      </c>
      <c r="G24" s="544">
        <v>12</v>
      </c>
      <c r="H24" s="545">
        <v>15</v>
      </c>
      <c r="I24" s="111">
        <f t="shared" si="0"/>
        <v>37</v>
      </c>
      <c r="J24" s="112"/>
      <c r="K24" s="94"/>
      <c r="L24" s="95">
        <v>0.08</v>
      </c>
      <c r="M24" s="115">
        <f t="shared" si="1"/>
        <v>0</v>
      </c>
      <c r="N24" s="116">
        <f t="shared" si="2"/>
        <v>0</v>
      </c>
      <c r="O24" s="100"/>
      <c r="P24" s="118">
        <f t="shared" si="7"/>
        <v>0</v>
      </c>
      <c r="Q24" s="118">
        <f t="shared" si="3"/>
        <v>0</v>
      </c>
      <c r="R24" s="118">
        <f t="shared" si="8"/>
        <v>0</v>
      </c>
      <c r="S24" s="115">
        <f t="shared" si="4"/>
        <v>0</v>
      </c>
      <c r="T24" s="118">
        <f t="shared" si="5"/>
        <v>0</v>
      </c>
      <c r="U24" s="118">
        <f t="shared" si="6"/>
        <v>0</v>
      </c>
    </row>
    <row r="25" spans="1:21">
      <c r="A25" s="690" t="s">
        <v>211</v>
      </c>
      <c r="B25" s="690"/>
      <c r="C25" s="690"/>
      <c r="D25" s="690"/>
      <c r="E25" s="690"/>
      <c r="F25" s="690"/>
      <c r="G25" s="690"/>
      <c r="H25" s="690"/>
      <c r="I25" s="690"/>
      <c r="J25" s="690"/>
      <c r="K25" s="690"/>
      <c r="L25" s="690"/>
      <c r="M25" s="97">
        <f>SUM(M7:M24)</f>
        <v>0</v>
      </c>
      <c r="N25" s="132">
        <f>SUM(N7:N24)</f>
        <v>0</v>
      </c>
      <c r="O25" s="100"/>
      <c r="P25" s="118">
        <f t="shared" ref="P25:U25" si="9">SUM(P7:P24)</f>
        <v>0</v>
      </c>
      <c r="Q25" s="118">
        <f t="shared" si="9"/>
        <v>0</v>
      </c>
      <c r="R25" s="118">
        <f t="shared" si="9"/>
        <v>0</v>
      </c>
      <c r="S25" s="118">
        <f t="shared" si="9"/>
        <v>0</v>
      </c>
      <c r="T25" s="118">
        <f t="shared" si="9"/>
        <v>0</v>
      </c>
      <c r="U25" s="118">
        <f t="shared" si="9"/>
        <v>0</v>
      </c>
    </row>
    <row r="26" spans="1:21">
      <c r="A26" s="53"/>
      <c r="B26" s="51"/>
      <c r="C26" s="52"/>
      <c r="D26" s="53"/>
      <c r="E26" s="53"/>
      <c r="F26" s="53"/>
      <c r="G26" s="100"/>
      <c r="H26" s="101"/>
      <c r="I26" s="53"/>
      <c r="J26" s="53"/>
      <c r="K26" s="55"/>
      <c r="L26" s="53"/>
      <c r="M26" s="55"/>
      <c r="N26" s="55"/>
      <c r="O26" s="56"/>
      <c r="P26" s="53"/>
      <c r="Q26" s="53"/>
      <c r="R26" s="53"/>
      <c r="S26" s="53"/>
      <c r="T26" s="53"/>
      <c r="U26" s="53"/>
    </row>
    <row r="27" spans="1:21">
      <c r="A27" s="53" t="s">
        <v>98</v>
      </c>
      <c r="B27" s="51"/>
      <c r="C27" s="53"/>
      <c r="D27" s="53"/>
      <c r="E27" s="57"/>
      <c r="F27" s="102"/>
      <c r="G27" s="57"/>
      <c r="H27" s="57"/>
      <c r="I27" s="57"/>
      <c r="J27" s="57"/>
      <c r="K27" s="53"/>
      <c r="L27" s="55"/>
      <c r="M27" s="55"/>
      <c r="N27" s="53"/>
      <c r="O27" s="56"/>
      <c r="P27" s="103"/>
      <c r="Q27" s="103"/>
      <c r="R27" s="103"/>
      <c r="S27" s="53"/>
      <c r="T27" s="103"/>
      <c r="U27" s="53"/>
    </row>
    <row r="28" spans="1:21">
      <c r="A28" s="53"/>
      <c r="B28" s="51"/>
      <c r="C28" s="51"/>
      <c r="D28" s="53"/>
      <c r="E28" s="57"/>
      <c r="F28" s="102"/>
      <c r="G28" s="57"/>
      <c r="H28" s="57"/>
      <c r="I28" s="57"/>
      <c r="J28" s="57"/>
      <c r="K28" s="53"/>
      <c r="L28" s="55"/>
      <c r="M28" s="55"/>
      <c r="N28" s="53"/>
      <c r="O28" s="56"/>
      <c r="P28" s="103"/>
      <c r="Q28" s="103"/>
      <c r="R28" s="53"/>
      <c r="S28" s="53"/>
      <c r="T28" s="53"/>
      <c r="U28" s="53"/>
    </row>
    <row r="29" spans="1:21">
      <c r="A29" s="481" t="s">
        <v>99</v>
      </c>
      <c r="B29" s="51"/>
      <c r="C29" s="51"/>
      <c r="D29" s="53"/>
      <c r="E29" s="57"/>
      <c r="F29" s="102"/>
      <c r="G29" s="480"/>
      <c r="H29" s="480"/>
      <c r="I29" s="480"/>
      <c r="J29" s="57"/>
      <c r="K29" s="53"/>
      <c r="L29" s="55"/>
      <c r="M29" s="55"/>
      <c r="N29" s="53"/>
      <c r="O29" s="56"/>
      <c r="P29" s="53"/>
      <c r="Q29" s="53"/>
      <c r="R29" s="53"/>
      <c r="S29" s="53"/>
      <c r="T29" s="53"/>
      <c r="U29" s="53"/>
    </row>
  </sheetData>
  <mergeCells count="4">
    <mergeCell ref="P6:Q6"/>
    <mergeCell ref="R6:S6"/>
    <mergeCell ref="T6:U6"/>
    <mergeCell ref="A25:L25"/>
  </mergeCells>
  <pageMargins left="0.7" right="0.7" top="0.75" bottom="0.75" header="0.3" footer="0.3"/>
  <pageSetup paperSize="9" scale="64" orientation="landscape" r:id="rId1"/>
  <ignoredErrors>
    <ignoredError sqref="A19:A24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4"/>
  <sheetViews>
    <sheetView zoomScaleNormal="100" workbookViewId="0">
      <selection activeCell="A5" sqref="A5"/>
    </sheetView>
  </sheetViews>
  <sheetFormatPr defaultRowHeight="15"/>
  <cols>
    <col min="2" max="2" width="19" customWidth="1"/>
    <col min="3" max="3" width="8.7109375" customWidth="1"/>
  </cols>
  <sheetData>
    <row r="1" spans="1:21">
      <c r="A1" s="50" t="s">
        <v>0</v>
      </c>
      <c r="B1" s="51"/>
      <c r="C1" s="51"/>
      <c r="D1" s="53"/>
      <c r="E1" s="53"/>
      <c r="F1" s="53"/>
      <c r="G1" s="53"/>
      <c r="H1" s="53" t="s">
        <v>1</v>
      </c>
      <c r="I1" s="53"/>
      <c r="J1" s="53"/>
      <c r="K1" s="55"/>
      <c r="L1" s="53"/>
      <c r="M1" s="55"/>
      <c r="N1" s="55"/>
      <c r="O1" s="56"/>
      <c r="P1" s="53"/>
      <c r="Q1" s="53"/>
      <c r="R1" s="53"/>
      <c r="S1" s="53"/>
      <c r="T1" s="53"/>
      <c r="U1" s="53"/>
    </row>
    <row r="2" spans="1:21">
      <c r="A2" s="53" t="s">
        <v>2</v>
      </c>
      <c r="B2" s="51"/>
      <c r="C2" s="51"/>
      <c r="D2" s="53"/>
      <c r="E2" s="53"/>
      <c r="F2" s="53"/>
      <c r="G2" s="53"/>
      <c r="H2" s="53"/>
      <c r="I2" s="53"/>
      <c r="J2" s="53"/>
      <c r="K2" s="53"/>
      <c r="L2" s="53"/>
      <c r="M2" s="53"/>
      <c r="N2" s="55"/>
      <c r="O2" s="56"/>
      <c r="P2" s="53"/>
      <c r="Q2" s="53"/>
      <c r="R2" s="53"/>
      <c r="S2" s="53"/>
      <c r="T2" s="53"/>
      <c r="U2" s="53"/>
    </row>
    <row r="3" spans="1:21">
      <c r="A3" s="57"/>
      <c r="B3" s="51"/>
      <c r="C3" s="62"/>
      <c r="D3" s="59"/>
      <c r="E3" s="60"/>
      <c r="F3" s="60"/>
      <c r="G3" s="60"/>
      <c r="H3" s="60"/>
      <c r="I3" s="53"/>
      <c r="J3" s="53"/>
      <c r="K3" s="53"/>
      <c r="L3" s="53"/>
      <c r="M3" s="53"/>
      <c r="N3" s="55"/>
      <c r="O3" s="56"/>
      <c r="P3" s="53"/>
      <c r="Q3" s="53"/>
      <c r="R3" s="53"/>
      <c r="S3" s="53"/>
      <c r="T3" s="53"/>
      <c r="U3" s="53"/>
    </row>
    <row r="4" spans="1:21">
      <c r="A4" s="61" t="s">
        <v>212</v>
      </c>
      <c r="B4" s="133"/>
      <c r="C4" s="133"/>
      <c r="D4" s="134"/>
      <c r="E4" s="135" t="s">
        <v>4</v>
      </c>
      <c r="F4" s="56"/>
      <c r="G4" s="60"/>
      <c r="H4" s="60"/>
      <c r="I4" s="53"/>
      <c r="J4" s="53"/>
      <c r="K4" s="53"/>
      <c r="L4" s="53"/>
      <c r="M4" s="53"/>
      <c r="N4" s="55"/>
      <c r="O4" s="56"/>
      <c r="P4" s="53"/>
      <c r="Q4" s="53"/>
      <c r="R4" s="53"/>
      <c r="S4" s="53"/>
      <c r="T4" s="53"/>
      <c r="U4" s="136"/>
    </row>
    <row r="5" spans="1:21" ht="36">
      <c r="A5" s="137"/>
      <c r="B5" s="133"/>
      <c r="C5" s="137"/>
      <c r="D5" s="51"/>
      <c r="E5" s="51"/>
      <c r="F5" s="45" t="s">
        <v>5</v>
      </c>
      <c r="G5" s="546" t="s">
        <v>6</v>
      </c>
      <c r="H5" s="545" t="s">
        <v>7</v>
      </c>
      <c r="I5" s="45" t="s">
        <v>8</v>
      </c>
      <c r="J5" s="51"/>
      <c r="K5" s="51"/>
      <c r="L5" s="138"/>
      <c r="M5" s="51"/>
      <c r="N5" s="51"/>
      <c r="O5" s="56"/>
      <c r="P5" s="53"/>
      <c r="Q5" s="53"/>
      <c r="R5" s="53"/>
      <c r="S5" s="53"/>
      <c r="T5" s="53"/>
      <c r="U5" s="53"/>
    </row>
    <row r="6" spans="1:21" ht="84">
      <c r="A6" s="32" t="s">
        <v>9</v>
      </c>
      <c r="B6" s="32" t="s">
        <v>10</v>
      </c>
      <c r="C6" s="139" t="s">
        <v>11</v>
      </c>
      <c r="D6" s="139" t="s">
        <v>12</v>
      </c>
      <c r="E6" s="32" t="s">
        <v>13</v>
      </c>
      <c r="F6" s="32" t="s">
        <v>14</v>
      </c>
      <c r="G6" s="547" t="s">
        <v>14</v>
      </c>
      <c r="H6" s="545" t="s">
        <v>14</v>
      </c>
      <c r="I6" s="32" t="s">
        <v>16</v>
      </c>
      <c r="J6" s="32" t="s">
        <v>17</v>
      </c>
      <c r="K6" s="140" t="s">
        <v>18</v>
      </c>
      <c r="L6" s="32" t="s">
        <v>19</v>
      </c>
      <c r="M6" s="141" t="s">
        <v>20</v>
      </c>
      <c r="N6" s="32" t="s">
        <v>21</v>
      </c>
      <c r="O6" s="56"/>
      <c r="P6" s="688" t="s">
        <v>22</v>
      </c>
      <c r="Q6" s="688"/>
      <c r="R6" s="687" t="s">
        <v>23</v>
      </c>
      <c r="S6" s="687"/>
      <c r="T6" s="688" t="s">
        <v>24</v>
      </c>
      <c r="U6" s="688"/>
    </row>
    <row r="7" spans="1:21" ht="24">
      <c r="A7" s="71" t="s">
        <v>213</v>
      </c>
      <c r="B7" s="142" t="s">
        <v>214</v>
      </c>
      <c r="C7" s="143"/>
      <c r="D7" s="144"/>
      <c r="E7" s="32" t="s">
        <v>215</v>
      </c>
      <c r="F7" s="88">
        <v>1700</v>
      </c>
      <c r="G7" s="548">
        <v>3300</v>
      </c>
      <c r="H7" s="549">
        <v>2200</v>
      </c>
      <c r="I7" s="75">
        <f>SUM(F7,G7:H7)</f>
        <v>7200</v>
      </c>
      <c r="J7" s="75"/>
      <c r="K7" s="118"/>
      <c r="L7" s="77">
        <v>0.08</v>
      </c>
      <c r="M7" s="115">
        <f>ROUND((I7*K7),2)</f>
        <v>0</v>
      </c>
      <c r="N7" s="118">
        <f>ROUND((M7+M7*L7),2)</f>
        <v>0</v>
      </c>
      <c r="O7" s="80"/>
      <c r="P7" s="81">
        <f>ROUND((F7*K7),2)</f>
        <v>0</v>
      </c>
      <c r="Q7" s="115">
        <f>ROUND((P7+P7*L7),2)</f>
        <v>0</v>
      </c>
      <c r="R7" s="118">
        <f>ROUND((G7*K7),2)</f>
        <v>0</v>
      </c>
      <c r="S7" s="118">
        <f>ROUND((R7+R7*L7),2)</f>
        <v>0</v>
      </c>
      <c r="T7" s="145">
        <f>ROUND((H7*K7),2)</f>
        <v>0</v>
      </c>
      <c r="U7" s="145">
        <f>ROUND((T7+T7*L7),2)</f>
        <v>0</v>
      </c>
    </row>
    <row r="8" spans="1:21" ht="24">
      <c r="A8" s="71" t="s">
        <v>216</v>
      </c>
      <c r="B8" s="142" t="s">
        <v>217</v>
      </c>
      <c r="C8" s="143"/>
      <c r="D8" s="144"/>
      <c r="E8" s="32" t="s">
        <v>218</v>
      </c>
      <c r="F8" s="88">
        <v>1</v>
      </c>
      <c r="G8" s="548">
        <v>1</v>
      </c>
      <c r="H8" s="549">
        <v>2</v>
      </c>
      <c r="I8" s="75">
        <f t="shared" ref="I8:I9" si="0">SUM(F8,G8:H8)</f>
        <v>4</v>
      </c>
      <c r="J8" s="75"/>
      <c r="K8" s="118"/>
      <c r="L8" s="77">
        <v>0.08</v>
      </c>
      <c r="M8" s="115">
        <f>ROUND((I8*K8),2)</f>
        <v>0</v>
      </c>
      <c r="N8" s="118">
        <f>ROUND((M8+M8*L8),2)</f>
        <v>0</v>
      </c>
      <c r="O8" s="80"/>
      <c r="P8" s="81">
        <f t="shared" ref="P8:P9" si="1">ROUND((F8*K8),2)</f>
        <v>0</v>
      </c>
      <c r="Q8" s="115">
        <f t="shared" ref="Q8:Q9" si="2">ROUND((P8+P8*L8),2)</f>
        <v>0</v>
      </c>
      <c r="R8" s="118">
        <f t="shared" ref="R8:R9" si="3">ROUND((G8*K8),2)</f>
        <v>0</v>
      </c>
      <c r="S8" s="118">
        <f t="shared" ref="S8:S9" si="4">ROUND((R8+R8*L8),2)</f>
        <v>0</v>
      </c>
      <c r="T8" s="145">
        <f t="shared" ref="T8:T9" si="5">ROUND((H8*K8),2)</f>
        <v>0</v>
      </c>
      <c r="U8" s="145">
        <f t="shared" ref="U8:U9" si="6">ROUND((T8+T8*L8),2)</f>
        <v>0</v>
      </c>
    </row>
    <row r="9" spans="1:21" ht="24">
      <c r="A9" s="91" t="s">
        <v>219</v>
      </c>
      <c r="B9" s="146" t="s">
        <v>220</v>
      </c>
      <c r="C9" s="147"/>
      <c r="D9" s="148"/>
      <c r="E9" s="32" t="s">
        <v>221</v>
      </c>
      <c r="F9" s="149">
        <v>5</v>
      </c>
      <c r="G9" s="550">
        <v>45</v>
      </c>
      <c r="H9" s="551">
        <v>15</v>
      </c>
      <c r="I9" s="75">
        <f t="shared" si="0"/>
        <v>65</v>
      </c>
      <c r="J9" s="75"/>
      <c r="K9" s="116"/>
      <c r="L9" s="150">
        <v>0.08</v>
      </c>
      <c r="M9" s="115">
        <f>ROUND((I9*K9),2)</f>
        <v>0</v>
      </c>
      <c r="N9" s="118">
        <f>ROUND((M9+M9*L9),2)</f>
        <v>0</v>
      </c>
      <c r="O9" s="80"/>
      <c r="P9" s="81">
        <f t="shared" si="1"/>
        <v>0</v>
      </c>
      <c r="Q9" s="115">
        <f t="shared" si="2"/>
        <v>0</v>
      </c>
      <c r="R9" s="118">
        <f t="shared" si="3"/>
        <v>0</v>
      </c>
      <c r="S9" s="118">
        <f t="shared" si="4"/>
        <v>0</v>
      </c>
      <c r="T9" s="145">
        <f t="shared" si="5"/>
        <v>0</v>
      </c>
      <c r="U9" s="145">
        <f t="shared" si="6"/>
        <v>0</v>
      </c>
    </row>
    <row r="10" spans="1:21">
      <c r="A10" s="689" t="s">
        <v>222</v>
      </c>
      <c r="B10" s="689"/>
      <c r="C10" s="689"/>
      <c r="D10" s="689"/>
      <c r="E10" s="689"/>
      <c r="F10" s="689"/>
      <c r="G10" s="689"/>
      <c r="H10" s="689"/>
      <c r="I10" s="689"/>
      <c r="J10" s="689"/>
      <c r="K10" s="689"/>
      <c r="L10" s="689"/>
      <c r="M10" s="151">
        <f>SUM(M7:M9)</f>
        <v>0</v>
      </c>
      <c r="N10" s="152">
        <f>SUM(N7:N9)</f>
        <v>0</v>
      </c>
      <c r="O10" s="56"/>
      <c r="P10" s="81">
        <f t="shared" ref="P10:S10" si="7">SUM(P7:P9)</f>
        <v>0</v>
      </c>
      <c r="Q10" s="118">
        <f t="shared" si="7"/>
        <v>0</v>
      </c>
      <c r="R10" s="81">
        <f t="shared" si="7"/>
        <v>0</v>
      </c>
      <c r="S10" s="81">
        <f t="shared" si="7"/>
        <v>0</v>
      </c>
      <c r="T10" s="81">
        <f>SUM(T7:T9)</f>
        <v>0</v>
      </c>
      <c r="U10" s="81">
        <f>SUM(U7:U9)</f>
        <v>0</v>
      </c>
    </row>
    <row r="11" spans="1:21">
      <c r="A11" s="53"/>
      <c r="B11" s="51"/>
      <c r="C11" s="51"/>
      <c r="D11" s="53"/>
      <c r="E11" s="53"/>
      <c r="F11" s="53"/>
      <c r="G11" s="102"/>
      <c r="H11" s="102"/>
      <c r="I11" s="53"/>
      <c r="J11" s="53"/>
      <c r="K11" s="55"/>
      <c r="L11" s="53"/>
      <c r="M11" s="55"/>
      <c r="N11" s="55"/>
      <c r="O11" s="56"/>
      <c r="P11" s="53"/>
      <c r="Q11" s="53"/>
      <c r="R11" s="53"/>
      <c r="S11" s="53"/>
      <c r="T11" s="53"/>
      <c r="U11" s="53"/>
    </row>
    <row r="12" spans="1:21">
      <c r="A12" s="53"/>
      <c r="B12" s="51"/>
      <c r="C12" s="50"/>
      <c r="D12" s="53"/>
      <c r="E12" s="57"/>
      <c r="F12" s="102"/>
      <c r="G12" s="480"/>
      <c r="H12" s="480"/>
      <c r="I12" s="480"/>
      <c r="J12" s="57"/>
      <c r="K12" s="53"/>
      <c r="L12" s="55"/>
      <c r="M12" s="55"/>
      <c r="N12" s="53"/>
      <c r="O12" s="56"/>
      <c r="P12" s="103"/>
      <c r="Q12" s="103"/>
      <c r="R12" s="103"/>
      <c r="S12" s="53"/>
      <c r="T12" s="103"/>
      <c r="U12" s="53"/>
    </row>
    <row r="13" spans="1:21">
      <c r="A13" s="53" t="s">
        <v>98</v>
      </c>
      <c r="B13" s="51"/>
      <c r="C13" s="51"/>
      <c r="D13" s="53"/>
      <c r="E13" s="57"/>
      <c r="F13" s="53"/>
      <c r="G13" s="53"/>
      <c r="H13" s="53"/>
      <c r="I13" s="53"/>
      <c r="J13" s="57"/>
      <c r="K13" s="53"/>
      <c r="L13" s="55"/>
      <c r="M13" s="55"/>
      <c r="N13" s="53"/>
      <c r="O13" s="56"/>
      <c r="P13" s="103"/>
      <c r="Q13" s="103"/>
      <c r="R13" s="53"/>
      <c r="S13" s="53"/>
      <c r="T13" s="53"/>
      <c r="U13" s="53"/>
    </row>
    <row r="14" spans="1:21">
      <c r="A14" s="671" t="s">
        <v>99</v>
      </c>
    </row>
  </sheetData>
  <mergeCells count="4">
    <mergeCell ref="P6:Q6"/>
    <mergeCell ref="R6:S6"/>
    <mergeCell ref="T6:U6"/>
    <mergeCell ref="A10:L10"/>
  </mergeCells>
  <pageMargins left="0.7" right="0.7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5"/>
  <sheetViews>
    <sheetView zoomScaleNormal="100" workbookViewId="0">
      <selection activeCell="A5" sqref="A5"/>
    </sheetView>
  </sheetViews>
  <sheetFormatPr defaultRowHeight="15"/>
  <cols>
    <col min="2" max="2" width="15.28515625" customWidth="1"/>
  </cols>
  <sheetData>
    <row r="1" spans="1:21">
      <c r="A1" s="50" t="s">
        <v>0</v>
      </c>
      <c r="B1" s="53"/>
      <c r="C1" s="53"/>
      <c r="D1" s="53"/>
      <c r="E1" s="53"/>
      <c r="F1" s="53"/>
      <c r="G1" s="53"/>
      <c r="H1" s="53" t="s">
        <v>1</v>
      </c>
      <c r="I1" s="53"/>
      <c r="J1" s="53"/>
      <c r="K1" s="53"/>
      <c r="L1" s="53"/>
      <c r="M1" s="53"/>
      <c r="N1" s="55"/>
      <c r="O1" s="53"/>
      <c r="P1" s="53"/>
      <c r="Q1" s="53"/>
      <c r="R1" s="53"/>
      <c r="S1" s="53"/>
      <c r="T1" s="53"/>
      <c r="U1" s="53"/>
    </row>
    <row r="2" spans="1:21">
      <c r="A2" s="53" t="s">
        <v>2</v>
      </c>
      <c r="B2" s="53"/>
      <c r="C2" s="153"/>
      <c r="D2" s="153"/>
      <c r="E2" s="153"/>
      <c r="F2" s="153"/>
      <c r="G2" s="53"/>
      <c r="H2" s="53"/>
      <c r="I2" s="53"/>
      <c r="J2" s="53"/>
      <c r="K2" s="53"/>
      <c r="L2" s="53"/>
      <c r="M2" s="53"/>
      <c r="N2" s="153"/>
      <c r="O2" s="153"/>
      <c r="P2" s="153"/>
      <c r="Q2" s="153"/>
      <c r="R2" s="153"/>
      <c r="S2" s="153"/>
      <c r="T2" s="153"/>
      <c r="U2" s="153"/>
    </row>
    <row r="3" spans="1:21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5"/>
      <c r="O3" s="53"/>
      <c r="P3" s="53"/>
      <c r="Q3" s="53"/>
      <c r="R3" s="53"/>
      <c r="S3" s="53"/>
      <c r="T3" s="53"/>
      <c r="U3" s="53"/>
    </row>
    <row r="4" spans="1:21">
      <c r="A4" s="61" t="s">
        <v>223</v>
      </c>
      <c r="B4" s="61"/>
      <c r="C4" s="61"/>
      <c r="D4" s="134"/>
      <c r="E4" s="154" t="s">
        <v>4</v>
      </c>
      <c r="F4" s="56"/>
      <c r="G4" s="53"/>
      <c r="H4" s="53"/>
      <c r="I4" s="53"/>
      <c r="J4" s="53"/>
      <c r="K4" s="53"/>
      <c r="L4" s="53"/>
      <c r="M4" s="53"/>
      <c r="N4" s="55"/>
      <c r="O4" s="56"/>
      <c r="P4" s="53"/>
      <c r="Q4" s="53"/>
      <c r="R4" s="53"/>
      <c r="S4" s="53"/>
      <c r="T4" s="53"/>
      <c r="U4" s="136"/>
    </row>
    <row r="5" spans="1:21" ht="36">
      <c r="A5" s="137"/>
      <c r="B5" s="133"/>
      <c r="C5" s="137"/>
      <c r="D5" s="51"/>
      <c r="E5" s="51"/>
      <c r="F5" s="45" t="s">
        <v>5</v>
      </c>
      <c r="G5" s="45" t="s">
        <v>6</v>
      </c>
      <c r="H5" s="45" t="s">
        <v>7</v>
      </c>
      <c r="I5" s="45" t="s">
        <v>8</v>
      </c>
      <c r="J5" s="51"/>
      <c r="K5" s="51"/>
      <c r="L5" s="138"/>
      <c r="M5" s="51"/>
      <c r="N5" s="51"/>
      <c r="O5" s="56"/>
      <c r="P5" s="53"/>
      <c r="Q5" s="53"/>
      <c r="R5" s="53"/>
      <c r="S5" s="53"/>
      <c r="T5" s="53"/>
      <c r="U5" s="53"/>
    </row>
    <row r="6" spans="1:21" ht="84">
      <c r="A6" s="32" t="s">
        <v>9</v>
      </c>
      <c r="B6" s="141" t="s">
        <v>10</v>
      </c>
      <c r="C6" s="155" t="s">
        <v>11</v>
      </c>
      <c r="D6" s="155" t="s">
        <v>12</v>
      </c>
      <c r="E6" s="90" t="s">
        <v>13</v>
      </c>
      <c r="F6" s="32" t="s">
        <v>14</v>
      </c>
      <c r="G6" s="32" t="s">
        <v>14</v>
      </c>
      <c r="H6" s="32" t="s">
        <v>14</v>
      </c>
      <c r="I6" s="32" t="s">
        <v>156</v>
      </c>
      <c r="J6" s="32" t="s">
        <v>17</v>
      </c>
      <c r="K6" s="140" t="s">
        <v>18</v>
      </c>
      <c r="L6" s="32" t="s">
        <v>19</v>
      </c>
      <c r="M6" s="141" t="s">
        <v>20</v>
      </c>
      <c r="N6" s="32" t="s">
        <v>21</v>
      </c>
      <c r="O6" s="56"/>
      <c r="P6" s="687" t="s">
        <v>22</v>
      </c>
      <c r="Q6" s="687"/>
      <c r="R6" s="691" t="s">
        <v>23</v>
      </c>
      <c r="S6" s="691"/>
      <c r="T6" s="688" t="s">
        <v>24</v>
      </c>
      <c r="U6" s="688"/>
    </row>
    <row r="7" spans="1:21" ht="22.5">
      <c r="A7" s="156" t="s">
        <v>224</v>
      </c>
      <c r="B7" s="157" t="s">
        <v>225</v>
      </c>
      <c r="C7" s="158"/>
      <c r="D7" s="159"/>
      <c r="E7" s="68" t="s">
        <v>226</v>
      </c>
      <c r="F7" s="68">
        <v>35</v>
      </c>
      <c r="G7" s="552">
        <v>120</v>
      </c>
      <c r="H7" s="553">
        <v>150</v>
      </c>
      <c r="I7" s="160">
        <f>SUM(F7:H7)</f>
        <v>305</v>
      </c>
      <c r="J7" s="112"/>
      <c r="K7" s="161"/>
      <c r="L7" s="114">
        <v>0.08</v>
      </c>
      <c r="M7" s="162">
        <f>ROUND((I7*K7),2)</f>
        <v>0</v>
      </c>
      <c r="N7" s="163">
        <f>ROUND((M7+M7*L7),2)</f>
        <v>0</v>
      </c>
      <c r="O7" s="53"/>
      <c r="P7" s="81">
        <f>ROUND((F7*K7),2)</f>
        <v>0</v>
      </c>
      <c r="Q7" s="115">
        <f>ROUND((P7+P7*L7),2)</f>
        <v>0</v>
      </c>
      <c r="R7" s="118">
        <f>ROUND((G7*K7),2)</f>
        <v>0</v>
      </c>
      <c r="S7" s="118">
        <f>ROUND((R7+R7*L7),2)</f>
        <v>0</v>
      </c>
      <c r="T7" s="81">
        <f>ROUND((H7*K7),2)</f>
        <v>0</v>
      </c>
      <c r="U7" s="145">
        <f>ROUND((T7+T7*L7),2)</f>
        <v>0</v>
      </c>
    </row>
    <row r="8" spans="1:21" ht="22.5">
      <c r="A8" s="156" t="s">
        <v>227</v>
      </c>
      <c r="B8" s="157" t="s">
        <v>228</v>
      </c>
      <c r="C8" s="158"/>
      <c r="D8" s="159"/>
      <c r="E8" s="68" t="s">
        <v>229</v>
      </c>
      <c r="F8" s="68">
        <v>5</v>
      </c>
      <c r="G8" s="552">
        <v>5</v>
      </c>
      <c r="H8" s="553">
        <v>30</v>
      </c>
      <c r="I8" s="160">
        <f t="shared" ref="I8:I10" si="0">SUM(F8:H8)</f>
        <v>40</v>
      </c>
      <c r="J8" s="112"/>
      <c r="K8" s="161"/>
      <c r="L8" s="114">
        <v>0.08</v>
      </c>
      <c r="M8" s="162">
        <f t="shared" ref="M8:M10" si="1">ROUND((I8*K8),2)</f>
        <v>0</v>
      </c>
      <c r="N8" s="163">
        <f t="shared" ref="N8:N10" si="2">ROUND((M8+M8*L8),2)</f>
        <v>0</v>
      </c>
      <c r="O8" s="53"/>
      <c r="P8" s="81">
        <f t="shared" ref="P8:P10" si="3">ROUND((F8*K8),2)</f>
        <v>0</v>
      </c>
      <c r="Q8" s="115">
        <f t="shared" ref="Q8:Q10" si="4">ROUND((P8+P8*L8),2)</f>
        <v>0</v>
      </c>
      <c r="R8" s="118">
        <f t="shared" ref="R8:R10" si="5">ROUND((G8*K8),2)</f>
        <v>0</v>
      </c>
      <c r="S8" s="118">
        <f>ROUND((R8+R8*L8),2)</f>
        <v>0</v>
      </c>
      <c r="T8" s="81">
        <f>ROUND((H8*K8),2)</f>
        <v>0</v>
      </c>
      <c r="U8" s="145">
        <f>ROUND((T8+T8*L8),2)</f>
        <v>0</v>
      </c>
    </row>
    <row r="9" spans="1:21" ht="22.5">
      <c r="A9" s="156" t="s">
        <v>230</v>
      </c>
      <c r="B9" s="157" t="s">
        <v>231</v>
      </c>
      <c r="C9" s="158"/>
      <c r="D9" s="159"/>
      <c r="E9" s="68" t="s">
        <v>232</v>
      </c>
      <c r="F9" s="68">
        <v>50</v>
      </c>
      <c r="G9" s="552">
        <v>70</v>
      </c>
      <c r="H9" s="553">
        <v>70</v>
      </c>
      <c r="I9" s="160">
        <f t="shared" si="0"/>
        <v>190</v>
      </c>
      <c r="J9" s="112"/>
      <c r="K9" s="161"/>
      <c r="L9" s="114">
        <v>0.08</v>
      </c>
      <c r="M9" s="162">
        <f t="shared" si="1"/>
        <v>0</v>
      </c>
      <c r="N9" s="163">
        <f t="shared" si="2"/>
        <v>0</v>
      </c>
      <c r="O9" s="53"/>
      <c r="P9" s="81">
        <f t="shared" si="3"/>
        <v>0</v>
      </c>
      <c r="Q9" s="115">
        <f t="shared" si="4"/>
        <v>0</v>
      </c>
      <c r="R9" s="118">
        <f t="shared" si="5"/>
        <v>0</v>
      </c>
      <c r="S9" s="118">
        <f>ROUND((R9+R9*L9),2)</f>
        <v>0</v>
      </c>
      <c r="T9" s="81">
        <f>ROUND((H9*K9),2)</f>
        <v>0</v>
      </c>
      <c r="U9" s="145">
        <f>ROUND((T9+T9*L9),2)</f>
        <v>0</v>
      </c>
    </row>
    <row r="10" spans="1:21" ht="33.75">
      <c r="A10" s="164" t="s">
        <v>233</v>
      </c>
      <c r="B10" s="165" t="s">
        <v>234</v>
      </c>
      <c r="C10" s="166"/>
      <c r="D10" s="167"/>
      <c r="E10" s="66" t="s">
        <v>235</v>
      </c>
      <c r="F10" s="66">
        <v>1</v>
      </c>
      <c r="G10" s="554">
        <v>2</v>
      </c>
      <c r="H10" s="555">
        <v>2</v>
      </c>
      <c r="I10" s="160">
        <f t="shared" si="0"/>
        <v>5</v>
      </c>
      <c r="J10" s="69"/>
      <c r="K10" s="168"/>
      <c r="L10" s="169">
        <v>0.08</v>
      </c>
      <c r="M10" s="162">
        <f t="shared" si="1"/>
        <v>0</v>
      </c>
      <c r="N10" s="163">
        <f t="shared" si="2"/>
        <v>0</v>
      </c>
      <c r="O10" s="170"/>
      <c r="P10" s="81">
        <f t="shared" si="3"/>
        <v>0</v>
      </c>
      <c r="Q10" s="115">
        <f t="shared" si="4"/>
        <v>0</v>
      </c>
      <c r="R10" s="118">
        <f t="shared" si="5"/>
        <v>0</v>
      </c>
      <c r="S10" s="118">
        <f>ROUND((R10+R10*L10),2)</f>
        <v>0</v>
      </c>
      <c r="T10" s="81">
        <f>ROUND((H10*K10),2)</f>
        <v>0</v>
      </c>
      <c r="U10" s="145">
        <f>ROUND((T10+T10*L10),2)</f>
        <v>0</v>
      </c>
    </row>
    <row r="11" spans="1:21">
      <c r="A11" s="692" t="s">
        <v>236</v>
      </c>
      <c r="B11" s="692"/>
      <c r="C11" s="692"/>
      <c r="D11" s="692"/>
      <c r="E11" s="692"/>
      <c r="F11" s="692"/>
      <c r="G11" s="692"/>
      <c r="H11" s="692"/>
      <c r="I11" s="692"/>
      <c r="J11" s="692"/>
      <c r="K11" s="692"/>
      <c r="L11" s="692"/>
      <c r="M11" s="171">
        <f>SUM(M7:M10)</f>
        <v>0</v>
      </c>
      <c r="N11" s="172">
        <f>SUM(N7:N10)</f>
        <v>0</v>
      </c>
      <c r="O11" s="53"/>
      <c r="P11" s="99">
        <f t="shared" ref="P11:U11" si="6">SUM(P7:P10)</f>
        <v>0</v>
      </c>
      <c r="Q11" s="99">
        <f t="shared" si="6"/>
        <v>0</v>
      </c>
      <c r="R11" s="99">
        <f t="shared" si="6"/>
        <v>0</v>
      </c>
      <c r="S11" s="99">
        <f t="shared" si="6"/>
        <v>0</v>
      </c>
      <c r="T11" s="99">
        <f t="shared" si="6"/>
        <v>0</v>
      </c>
      <c r="U11" s="99">
        <f t="shared" si="6"/>
        <v>0</v>
      </c>
    </row>
    <row r="12" spans="1:21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5"/>
      <c r="L12" s="53"/>
      <c r="M12" s="55"/>
      <c r="N12" s="55"/>
      <c r="O12" s="53"/>
      <c r="P12" s="53"/>
      <c r="Q12" s="53"/>
      <c r="R12" s="53"/>
      <c r="S12" s="53"/>
      <c r="T12" s="53"/>
      <c r="U12" s="53"/>
    </row>
    <row r="13" spans="1:21">
      <c r="A13" s="53" t="s">
        <v>98</v>
      </c>
      <c r="B13" s="53"/>
      <c r="C13" s="53"/>
      <c r="D13" s="53"/>
      <c r="E13" s="57"/>
      <c r="F13" s="102"/>
      <c r="G13" s="102"/>
      <c r="H13" s="102"/>
      <c r="I13" s="57"/>
      <c r="J13" s="57"/>
      <c r="K13" s="53"/>
      <c r="L13" s="55"/>
      <c r="M13" s="55"/>
      <c r="N13" s="53"/>
      <c r="O13" s="56"/>
      <c r="P13" s="103"/>
      <c r="Q13" s="103"/>
      <c r="R13" s="103"/>
      <c r="S13" s="53"/>
      <c r="T13" s="103"/>
      <c r="U13" s="53"/>
    </row>
    <row r="14" spans="1:21">
      <c r="A14" s="53" t="s">
        <v>99</v>
      </c>
      <c r="B14" s="53"/>
      <c r="C14" s="53"/>
      <c r="D14" s="53"/>
      <c r="E14" s="57"/>
      <c r="F14" s="53"/>
      <c r="G14" s="53"/>
      <c r="H14" s="53"/>
      <c r="I14" s="53"/>
      <c r="J14" s="57"/>
      <c r="K14" s="53"/>
      <c r="L14" s="55"/>
      <c r="M14" s="55"/>
      <c r="N14" s="53"/>
      <c r="O14" s="56"/>
      <c r="P14" s="103"/>
      <c r="Q14" s="103"/>
      <c r="R14" s="53"/>
      <c r="S14" s="53"/>
      <c r="T14" s="53"/>
      <c r="U14" s="53"/>
    </row>
    <row r="15" spans="1:21">
      <c r="A15" s="53"/>
      <c r="B15" s="53"/>
      <c r="C15" s="53"/>
      <c r="D15" s="53"/>
      <c r="E15" s="57"/>
      <c r="F15" s="102"/>
      <c r="G15" s="693"/>
      <c r="H15" s="693"/>
      <c r="I15" s="693"/>
      <c r="J15" s="57"/>
      <c r="K15" s="53"/>
      <c r="L15" s="55"/>
      <c r="M15" s="55"/>
      <c r="N15" s="53"/>
      <c r="O15" s="56"/>
      <c r="P15" s="53"/>
      <c r="Q15" s="53"/>
      <c r="R15" s="53"/>
      <c r="S15" s="53"/>
      <c r="T15" s="53"/>
      <c r="U15" s="53"/>
    </row>
  </sheetData>
  <mergeCells count="5">
    <mergeCell ref="P6:Q6"/>
    <mergeCell ref="R6:S6"/>
    <mergeCell ref="T6:U6"/>
    <mergeCell ref="A11:L11"/>
    <mergeCell ref="G15:I15"/>
  </mergeCells>
  <pageMargins left="0.7" right="0.7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U14"/>
  <sheetViews>
    <sheetView tabSelected="1" zoomScaleNormal="100" workbookViewId="0">
      <selection activeCell="Q4" sqref="Q4"/>
    </sheetView>
  </sheetViews>
  <sheetFormatPr defaultRowHeight="15"/>
  <cols>
    <col min="1" max="1" width="7.140625" customWidth="1"/>
    <col min="2" max="2" width="13.140625" customWidth="1"/>
    <col min="10" max="10" width="9" customWidth="1"/>
    <col min="12" max="12" width="7.5703125" customWidth="1"/>
    <col min="15" max="15" width="5.85546875" customWidth="1"/>
  </cols>
  <sheetData>
    <row r="1" spans="1:21" ht="31.5" customHeight="1">
      <c r="A1" s="50" t="s">
        <v>0</v>
      </c>
      <c r="B1" s="53"/>
      <c r="C1" s="53"/>
      <c r="D1" s="53"/>
      <c r="E1" s="53"/>
      <c r="F1" s="53"/>
      <c r="G1" s="153"/>
      <c r="H1" s="53" t="s">
        <v>1</v>
      </c>
      <c r="I1" s="153"/>
      <c r="J1" s="153"/>
      <c r="K1" s="153"/>
      <c r="L1" s="153"/>
      <c r="M1" s="55"/>
      <c r="N1" s="55"/>
      <c r="O1" s="53"/>
      <c r="P1" s="53"/>
      <c r="Q1" s="53"/>
      <c r="R1" s="53"/>
      <c r="S1" s="53"/>
      <c r="T1" s="53"/>
      <c r="U1" s="53"/>
    </row>
    <row r="2" spans="1:21">
      <c r="A2" s="53" t="s">
        <v>2</v>
      </c>
      <c r="B2" s="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1:21">
      <c r="A3" s="53"/>
      <c r="B3" s="59"/>
      <c r="C3" s="59"/>
      <c r="D3" s="59"/>
      <c r="E3" s="53"/>
      <c r="F3" s="53"/>
      <c r="G3" s="153"/>
      <c r="H3" s="153"/>
      <c r="I3" s="153"/>
      <c r="J3" s="153"/>
      <c r="K3" s="153"/>
      <c r="L3" s="153"/>
      <c r="M3" s="55"/>
      <c r="N3" s="55"/>
      <c r="O3" s="53"/>
      <c r="P3" s="53"/>
      <c r="Q3" s="53"/>
      <c r="R3" s="53"/>
      <c r="S3" s="53"/>
      <c r="T3" s="53"/>
      <c r="U3" s="53"/>
    </row>
    <row r="4" spans="1:21">
      <c r="A4" s="61" t="s">
        <v>1975</v>
      </c>
      <c r="B4" s="53"/>
      <c r="C4" s="59"/>
      <c r="D4" s="59"/>
      <c r="E4" s="53"/>
      <c r="F4" s="60"/>
      <c r="G4" s="153"/>
      <c r="H4" s="153"/>
      <c r="I4" s="153"/>
      <c r="J4" s="153"/>
      <c r="K4" s="153"/>
      <c r="L4" s="153"/>
      <c r="M4" s="55"/>
      <c r="N4" s="55"/>
      <c r="O4" s="53"/>
      <c r="P4" s="53"/>
      <c r="Q4" s="53"/>
      <c r="R4" s="53"/>
      <c r="S4" s="53"/>
      <c r="T4" s="53"/>
      <c r="U4" s="53"/>
    </row>
    <row r="5" spans="1:21">
      <c r="A5" s="61"/>
      <c r="B5" s="61"/>
      <c r="C5" s="61"/>
      <c r="D5" s="105"/>
      <c r="E5" s="173"/>
      <c r="F5" s="135" t="s">
        <v>4</v>
      </c>
      <c r="G5" s="174"/>
      <c r="H5" s="174"/>
      <c r="I5" s="153"/>
      <c r="J5" s="153"/>
      <c r="K5" s="153"/>
      <c r="L5" s="153"/>
      <c r="M5" s="153"/>
      <c r="N5" s="153"/>
      <c r="O5" s="136"/>
      <c r="P5" s="136"/>
      <c r="Q5" s="136"/>
      <c r="R5" s="136"/>
      <c r="S5" s="136"/>
      <c r="T5" s="136"/>
      <c r="U5" s="136"/>
    </row>
    <row r="6" spans="1:21" ht="36">
      <c r="A6" s="137"/>
      <c r="B6" s="133"/>
      <c r="C6" s="137"/>
      <c r="D6" s="51"/>
      <c r="E6" s="51"/>
      <c r="F6" s="45" t="s">
        <v>5</v>
      </c>
      <c r="G6" s="546" t="s">
        <v>6</v>
      </c>
      <c r="H6" s="545" t="s">
        <v>7</v>
      </c>
      <c r="I6" s="45" t="s">
        <v>8</v>
      </c>
      <c r="J6" s="51"/>
      <c r="K6" s="51"/>
      <c r="L6" s="138"/>
      <c r="M6" s="51"/>
      <c r="N6" s="51"/>
      <c r="O6" s="56"/>
      <c r="P6" s="53"/>
      <c r="Q6" s="53"/>
      <c r="R6" s="53"/>
      <c r="S6" s="53"/>
      <c r="T6" s="53"/>
      <c r="U6" s="53"/>
    </row>
    <row r="7" spans="1:21" ht="84">
      <c r="A7" s="32" t="s">
        <v>9</v>
      </c>
      <c r="B7" s="32" t="s">
        <v>10</v>
      </c>
      <c r="C7" s="139" t="s">
        <v>11</v>
      </c>
      <c r="D7" s="139" t="s">
        <v>12</v>
      </c>
      <c r="E7" s="32" t="s">
        <v>13</v>
      </c>
      <c r="F7" s="32" t="s">
        <v>14</v>
      </c>
      <c r="G7" s="547" t="s">
        <v>14</v>
      </c>
      <c r="H7" s="545" t="s">
        <v>14</v>
      </c>
      <c r="I7" s="32" t="s">
        <v>156</v>
      </c>
      <c r="J7" s="32" t="s">
        <v>17</v>
      </c>
      <c r="K7" s="140" t="s">
        <v>18</v>
      </c>
      <c r="L7" s="32" t="s">
        <v>19</v>
      </c>
      <c r="M7" s="141" t="s">
        <v>20</v>
      </c>
      <c r="N7" s="32" t="s">
        <v>21</v>
      </c>
      <c r="O7" s="56"/>
      <c r="P7" s="687" t="s">
        <v>22</v>
      </c>
      <c r="Q7" s="687"/>
      <c r="R7" s="691" t="s">
        <v>23</v>
      </c>
      <c r="S7" s="691"/>
      <c r="T7" s="688" t="s">
        <v>24</v>
      </c>
      <c r="U7" s="688"/>
    </row>
    <row r="8" spans="1:21" ht="48">
      <c r="A8" s="175" t="s">
        <v>237</v>
      </c>
      <c r="B8" s="146" t="s">
        <v>238</v>
      </c>
      <c r="C8" s="176" t="s">
        <v>1992</v>
      </c>
      <c r="D8" s="177" t="s">
        <v>1993</v>
      </c>
      <c r="E8" s="45" t="s">
        <v>239</v>
      </c>
      <c r="F8" s="45">
        <v>2500</v>
      </c>
      <c r="G8" s="544">
        <v>1800</v>
      </c>
      <c r="H8" s="545">
        <v>1800</v>
      </c>
      <c r="I8" s="149">
        <f>SUM(F8:H8)</f>
        <v>6100</v>
      </c>
      <c r="J8" s="149" t="s">
        <v>1994</v>
      </c>
      <c r="K8" s="178">
        <v>8</v>
      </c>
      <c r="L8" s="150">
        <v>0.08</v>
      </c>
      <c r="M8" s="115">
        <f>ROUND((I8*K8),2)</f>
        <v>48800</v>
      </c>
      <c r="N8" s="116">
        <f>ROUND((M8+M8*L8),2)</f>
        <v>52704</v>
      </c>
      <c r="O8" s="53"/>
      <c r="P8" s="81">
        <f>ROUND((F8*K8),2)</f>
        <v>20000</v>
      </c>
      <c r="Q8" s="115">
        <f>ROUND((P8+P8*L8),2)</f>
        <v>21600</v>
      </c>
      <c r="R8" s="118">
        <f>ROUND((G8*K8),2)</f>
        <v>14400</v>
      </c>
      <c r="S8" s="639">
        <f>ROUND((R8+R8*L8),2)</f>
        <v>15552</v>
      </c>
      <c r="T8" s="145">
        <f>ROUND((H8*K8),2)</f>
        <v>14400</v>
      </c>
      <c r="U8" s="145">
        <f>ROUND((T8+T8*L8),2)</f>
        <v>15552</v>
      </c>
    </row>
    <row r="9" spans="1:21">
      <c r="A9" s="689" t="s">
        <v>241</v>
      </c>
      <c r="B9" s="689"/>
      <c r="C9" s="689"/>
      <c r="D9" s="689"/>
      <c r="E9" s="689"/>
      <c r="F9" s="689"/>
      <c r="G9" s="689"/>
      <c r="H9" s="689"/>
      <c r="I9" s="689"/>
      <c r="J9" s="689"/>
      <c r="K9" s="689"/>
      <c r="L9" s="689"/>
      <c r="M9" s="179">
        <f>SUM(M8:M8)</f>
        <v>48800</v>
      </c>
      <c r="N9" s="84">
        <f>SUM(N8:N8)</f>
        <v>52704</v>
      </c>
      <c r="O9" s="53"/>
      <c r="P9" s="99">
        <f t="shared" ref="P9:U9" si="0">SUM(P8)</f>
        <v>20000</v>
      </c>
      <c r="Q9" s="99">
        <f t="shared" si="0"/>
        <v>21600</v>
      </c>
      <c r="R9" s="99">
        <f t="shared" si="0"/>
        <v>14400</v>
      </c>
      <c r="S9" s="99">
        <f t="shared" si="0"/>
        <v>15552</v>
      </c>
      <c r="T9" s="99">
        <f t="shared" si="0"/>
        <v>14400</v>
      </c>
      <c r="U9" s="99">
        <f t="shared" si="0"/>
        <v>15552</v>
      </c>
    </row>
    <row r="10" spans="1:2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5"/>
      <c r="L10" s="53"/>
      <c r="M10" s="55"/>
      <c r="N10" s="55"/>
      <c r="O10" s="53"/>
      <c r="P10" s="53"/>
      <c r="Q10" s="53"/>
      <c r="R10" s="53"/>
      <c r="S10" s="53"/>
      <c r="T10" s="53"/>
      <c r="U10" s="53"/>
    </row>
    <row r="11" spans="1:21">
      <c r="A11" s="53"/>
      <c r="B11" s="53"/>
      <c r="C11" s="53"/>
      <c r="D11" s="53"/>
      <c r="E11" s="57"/>
      <c r="F11" s="102"/>
      <c r="G11" s="102"/>
      <c r="H11" s="102"/>
      <c r="I11" s="57"/>
      <c r="J11" s="57"/>
      <c r="K11" s="53"/>
      <c r="L11" s="55"/>
      <c r="M11" s="55"/>
      <c r="N11" s="53"/>
      <c r="O11" s="56"/>
      <c r="P11" s="103"/>
      <c r="Q11" s="103"/>
      <c r="R11" s="103"/>
      <c r="S11" s="53"/>
      <c r="T11" s="103"/>
      <c r="U11" s="53"/>
    </row>
    <row r="12" spans="1:21">
      <c r="A12" s="53" t="s">
        <v>98</v>
      </c>
      <c r="B12" s="53"/>
      <c r="C12" s="53"/>
      <c r="D12" s="53"/>
      <c r="E12" s="57"/>
      <c r="F12" s="53"/>
      <c r="G12" s="53"/>
      <c r="H12" s="53"/>
      <c r="I12" s="53"/>
      <c r="J12" s="57"/>
      <c r="K12" s="53"/>
      <c r="L12" s="55"/>
      <c r="M12" s="55"/>
      <c r="N12" s="53"/>
      <c r="O12" s="56"/>
      <c r="P12" s="103"/>
      <c r="Q12" s="103"/>
      <c r="R12" s="53"/>
      <c r="S12" s="53"/>
      <c r="T12" s="53"/>
      <c r="U12" s="53"/>
    </row>
    <row r="14" spans="1:21">
      <c r="A14" t="s">
        <v>99</v>
      </c>
    </row>
  </sheetData>
  <mergeCells count="4">
    <mergeCell ref="P7:Q7"/>
    <mergeCell ref="R7:S7"/>
    <mergeCell ref="T7:U7"/>
    <mergeCell ref="A9:L9"/>
  </mergeCells>
  <pageMargins left="0.25" right="0.25" top="0.75" bottom="0.75" header="0.3" footer="0.3"/>
  <pageSetup paperSize="9" scale="7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37"/>
  <sheetViews>
    <sheetView zoomScaleNormal="100" workbookViewId="0">
      <selection activeCell="A6" sqref="A6"/>
    </sheetView>
  </sheetViews>
  <sheetFormatPr defaultRowHeight="15"/>
  <cols>
    <col min="1" max="1" width="6.28515625" customWidth="1"/>
    <col min="2" max="2" width="25.5703125" customWidth="1"/>
    <col min="3" max="3" width="10.28515625" customWidth="1"/>
    <col min="4" max="4" width="7.7109375" customWidth="1"/>
  </cols>
  <sheetData>
    <row r="1" spans="1:21">
      <c r="A1" s="180" t="s">
        <v>0</v>
      </c>
      <c r="B1" s="52"/>
      <c r="C1" s="52"/>
      <c r="D1" s="180"/>
      <c r="E1" s="180"/>
      <c r="F1" s="180"/>
      <c r="G1" s="180"/>
      <c r="H1" s="180" t="s">
        <v>1</v>
      </c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</row>
    <row r="2" spans="1:21">
      <c r="A2" s="180" t="s">
        <v>2</v>
      </c>
      <c r="B2" s="52"/>
      <c r="C2" s="52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1">
      <c r="A3" s="180"/>
      <c r="B3" s="52"/>
      <c r="C3" s="52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1">
      <c r="A4" s="182" t="s">
        <v>242</v>
      </c>
      <c r="B4" s="52"/>
      <c r="C4" s="52"/>
      <c r="D4" s="180"/>
      <c r="E4" s="181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</row>
    <row r="5" spans="1:21">
      <c r="A5" s="182"/>
      <c r="B5" s="58"/>
      <c r="C5" s="58"/>
      <c r="D5" s="183"/>
      <c r="E5" s="183"/>
      <c r="F5" s="182" t="s">
        <v>4</v>
      </c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</row>
    <row r="6" spans="1:21" ht="33.75">
      <c r="A6" s="64"/>
      <c r="B6" s="65"/>
      <c r="C6" s="64"/>
      <c r="D6" s="52"/>
      <c r="E6" s="52"/>
      <c r="F6" s="66" t="s">
        <v>5</v>
      </c>
      <c r="G6" s="556" t="s">
        <v>6</v>
      </c>
      <c r="H6" s="555" t="s">
        <v>7</v>
      </c>
      <c r="I6" s="66" t="s">
        <v>8</v>
      </c>
      <c r="J6" s="52"/>
      <c r="K6" s="52"/>
      <c r="L6" s="67"/>
      <c r="M6" s="52"/>
      <c r="N6" s="52"/>
      <c r="O6" s="184"/>
      <c r="P6" s="180"/>
      <c r="Q6" s="180"/>
      <c r="R6" s="180"/>
      <c r="S6" s="180"/>
      <c r="T6" s="180"/>
      <c r="U6" s="180"/>
    </row>
    <row r="7" spans="1:21" ht="56.25">
      <c r="A7" s="68" t="s">
        <v>9</v>
      </c>
      <c r="B7" s="68" t="s">
        <v>10</v>
      </c>
      <c r="C7" s="69" t="s">
        <v>11</v>
      </c>
      <c r="D7" s="69" t="s">
        <v>12</v>
      </c>
      <c r="E7" s="68" t="s">
        <v>13</v>
      </c>
      <c r="F7" s="68" t="s">
        <v>14</v>
      </c>
      <c r="G7" s="557" t="s">
        <v>14</v>
      </c>
      <c r="H7" s="555" t="s">
        <v>14</v>
      </c>
      <c r="I7" s="68" t="s">
        <v>156</v>
      </c>
      <c r="J7" s="68" t="s">
        <v>17</v>
      </c>
      <c r="K7" s="70" t="s">
        <v>18</v>
      </c>
      <c r="L7" s="68" t="s">
        <v>19</v>
      </c>
      <c r="M7" s="185" t="s">
        <v>20</v>
      </c>
      <c r="N7" s="68" t="s">
        <v>21</v>
      </c>
      <c r="O7" s="180"/>
      <c r="P7" s="694" t="s">
        <v>22</v>
      </c>
      <c r="Q7" s="694"/>
      <c r="R7" s="695" t="s">
        <v>23</v>
      </c>
      <c r="S7" s="695"/>
      <c r="T7" s="696" t="s">
        <v>24</v>
      </c>
      <c r="U7" s="696"/>
    </row>
    <row r="8" spans="1:21" ht="22.5">
      <c r="A8" s="186" t="s">
        <v>243</v>
      </c>
      <c r="B8" s="187" t="s">
        <v>244</v>
      </c>
      <c r="C8" s="109"/>
      <c r="D8" s="109"/>
      <c r="E8" s="188" t="s">
        <v>245</v>
      </c>
      <c r="F8" s="68">
        <v>2</v>
      </c>
      <c r="G8" s="552">
        <v>0</v>
      </c>
      <c r="H8" s="553">
        <v>0</v>
      </c>
      <c r="I8" s="68">
        <f>SUM(F8:H8)</f>
        <v>2</v>
      </c>
      <c r="J8" s="189"/>
      <c r="K8" s="190"/>
      <c r="L8" s="191">
        <v>0.08</v>
      </c>
      <c r="M8" s="192">
        <f t="shared" ref="M8:M32" si="0">ROUND((I8*K8),2)</f>
        <v>0</v>
      </c>
      <c r="N8" s="193">
        <f t="shared" ref="N8:N32" si="1">ROUND((M8+M8*L8),2)</f>
        <v>0</v>
      </c>
      <c r="O8" s="180"/>
      <c r="P8" s="194">
        <f t="shared" ref="P8:P32" si="2">ROUND((F8*K8),2)</f>
        <v>0</v>
      </c>
      <c r="Q8" s="192">
        <f t="shared" ref="Q8:Q32" si="3">ROUND((P8+P8*L8),2)</f>
        <v>0</v>
      </c>
      <c r="R8" s="195">
        <f t="shared" ref="R8:R32" si="4">ROUND((G8*K8),2)</f>
        <v>0</v>
      </c>
      <c r="S8" s="195">
        <f t="shared" ref="S8:S32" si="5">ROUND((R8+R8*L8),2)</f>
        <v>0</v>
      </c>
      <c r="T8" s="194">
        <f t="shared" ref="T8:T32" si="6">ROUND((H8*K8),2)</f>
        <v>0</v>
      </c>
      <c r="U8" s="196">
        <f t="shared" ref="U8:U32" si="7">ROUND((T8+T8*L8),2)</f>
        <v>0</v>
      </c>
    </row>
    <row r="9" spans="1:21" ht="22.5">
      <c r="A9" s="186" t="s">
        <v>246</v>
      </c>
      <c r="B9" s="187" t="s">
        <v>247</v>
      </c>
      <c r="C9" s="109"/>
      <c r="D9" s="109"/>
      <c r="E9" s="110" t="s">
        <v>248</v>
      </c>
      <c r="F9" s="68">
        <v>4</v>
      </c>
      <c r="G9" s="552">
        <v>0</v>
      </c>
      <c r="H9" s="553">
        <v>0</v>
      </c>
      <c r="I9" s="68">
        <v>4</v>
      </c>
      <c r="J9" s="189"/>
      <c r="K9" s="190"/>
      <c r="L9" s="191">
        <v>0.08</v>
      </c>
      <c r="M9" s="192">
        <f t="shared" si="0"/>
        <v>0</v>
      </c>
      <c r="N9" s="193">
        <f t="shared" si="1"/>
        <v>0</v>
      </c>
      <c r="O9" s="180"/>
      <c r="P9" s="194">
        <f t="shared" si="2"/>
        <v>0</v>
      </c>
      <c r="Q9" s="192">
        <f t="shared" si="3"/>
        <v>0</v>
      </c>
      <c r="R9" s="195">
        <f t="shared" si="4"/>
        <v>0</v>
      </c>
      <c r="S9" s="195">
        <f t="shared" si="5"/>
        <v>0</v>
      </c>
      <c r="T9" s="194">
        <f t="shared" si="6"/>
        <v>0</v>
      </c>
      <c r="U9" s="196">
        <f t="shared" si="7"/>
        <v>0</v>
      </c>
    </row>
    <row r="10" spans="1:21" ht="22.5">
      <c r="A10" s="186" t="s">
        <v>249</v>
      </c>
      <c r="B10" s="187" t="s">
        <v>250</v>
      </c>
      <c r="C10" s="109"/>
      <c r="D10" s="109"/>
      <c r="E10" s="188" t="s">
        <v>251</v>
      </c>
      <c r="F10" s="68">
        <v>4</v>
      </c>
      <c r="G10" s="552">
        <v>0</v>
      </c>
      <c r="H10" s="553">
        <v>0</v>
      </c>
      <c r="I10" s="68">
        <f t="shared" ref="I10:I32" si="8">SUM(F10:H10)</f>
        <v>4</v>
      </c>
      <c r="J10" s="189"/>
      <c r="K10" s="190"/>
      <c r="L10" s="191">
        <v>0.08</v>
      </c>
      <c r="M10" s="192">
        <f t="shared" si="0"/>
        <v>0</v>
      </c>
      <c r="N10" s="193">
        <f t="shared" si="1"/>
        <v>0</v>
      </c>
      <c r="O10" s="180"/>
      <c r="P10" s="194">
        <f t="shared" si="2"/>
        <v>0</v>
      </c>
      <c r="Q10" s="192">
        <f t="shared" si="3"/>
        <v>0</v>
      </c>
      <c r="R10" s="195">
        <f t="shared" si="4"/>
        <v>0</v>
      </c>
      <c r="S10" s="195">
        <f t="shared" si="5"/>
        <v>0</v>
      </c>
      <c r="T10" s="194">
        <f t="shared" si="6"/>
        <v>0</v>
      </c>
      <c r="U10" s="196">
        <f t="shared" si="7"/>
        <v>0</v>
      </c>
    </row>
    <row r="11" spans="1:21" ht="22.5">
      <c r="A11" s="186" t="s">
        <v>252</v>
      </c>
      <c r="B11" s="187" t="s">
        <v>253</v>
      </c>
      <c r="C11" s="109"/>
      <c r="D11" s="109"/>
      <c r="E11" s="188" t="s">
        <v>254</v>
      </c>
      <c r="F11" s="68">
        <v>2</v>
      </c>
      <c r="G11" s="552"/>
      <c r="H11" s="553">
        <v>0</v>
      </c>
      <c r="I11" s="68">
        <f t="shared" si="8"/>
        <v>2</v>
      </c>
      <c r="J11" s="189"/>
      <c r="K11" s="190"/>
      <c r="L11" s="191">
        <v>0.08</v>
      </c>
      <c r="M11" s="192">
        <f t="shared" si="0"/>
        <v>0</v>
      </c>
      <c r="N11" s="193">
        <f t="shared" si="1"/>
        <v>0</v>
      </c>
      <c r="O11" s="180"/>
      <c r="P11" s="194">
        <f t="shared" si="2"/>
        <v>0</v>
      </c>
      <c r="Q11" s="192">
        <f t="shared" si="3"/>
        <v>0</v>
      </c>
      <c r="R11" s="195">
        <f t="shared" si="4"/>
        <v>0</v>
      </c>
      <c r="S11" s="195">
        <f t="shared" si="5"/>
        <v>0</v>
      </c>
      <c r="T11" s="194">
        <f t="shared" si="6"/>
        <v>0</v>
      </c>
      <c r="U11" s="196">
        <f t="shared" si="7"/>
        <v>0</v>
      </c>
    </row>
    <row r="12" spans="1:21" ht="22.5">
      <c r="A12" s="186" t="s">
        <v>255</v>
      </c>
      <c r="B12" s="121" t="s">
        <v>256</v>
      </c>
      <c r="C12" s="109"/>
      <c r="D12" s="109"/>
      <c r="E12" s="188" t="s">
        <v>257</v>
      </c>
      <c r="F12" s="68">
        <v>2</v>
      </c>
      <c r="G12" s="552">
        <v>1</v>
      </c>
      <c r="H12" s="553">
        <v>1</v>
      </c>
      <c r="I12" s="68">
        <f t="shared" si="8"/>
        <v>4</v>
      </c>
      <c r="J12" s="189"/>
      <c r="K12" s="190"/>
      <c r="L12" s="191">
        <v>0.08</v>
      </c>
      <c r="M12" s="192">
        <f t="shared" si="0"/>
        <v>0</v>
      </c>
      <c r="N12" s="193">
        <f t="shared" si="1"/>
        <v>0</v>
      </c>
      <c r="O12" s="180"/>
      <c r="P12" s="194">
        <f t="shared" si="2"/>
        <v>0</v>
      </c>
      <c r="Q12" s="192">
        <f t="shared" si="3"/>
        <v>0</v>
      </c>
      <c r="R12" s="195">
        <f t="shared" si="4"/>
        <v>0</v>
      </c>
      <c r="S12" s="195">
        <f t="shared" si="5"/>
        <v>0</v>
      </c>
      <c r="T12" s="194">
        <f t="shared" si="6"/>
        <v>0</v>
      </c>
      <c r="U12" s="196">
        <f t="shared" si="7"/>
        <v>0</v>
      </c>
    </row>
    <row r="13" spans="1:21" ht="22.5">
      <c r="A13" s="186" t="s">
        <v>258</v>
      </c>
      <c r="B13" s="121" t="s">
        <v>259</v>
      </c>
      <c r="C13" s="109"/>
      <c r="D13" s="109"/>
      <c r="E13" s="110" t="s">
        <v>260</v>
      </c>
      <c r="F13" s="68">
        <v>2</v>
      </c>
      <c r="G13" s="552">
        <v>1</v>
      </c>
      <c r="H13" s="553">
        <v>1</v>
      </c>
      <c r="I13" s="68">
        <f t="shared" si="8"/>
        <v>4</v>
      </c>
      <c r="J13" s="189"/>
      <c r="K13" s="190"/>
      <c r="L13" s="191">
        <v>0.08</v>
      </c>
      <c r="M13" s="192">
        <f t="shared" si="0"/>
        <v>0</v>
      </c>
      <c r="N13" s="193">
        <f t="shared" si="1"/>
        <v>0</v>
      </c>
      <c r="O13" s="180"/>
      <c r="P13" s="194">
        <f t="shared" si="2"/>
        <v>0</v>
      </c>
      <c r="Q13" s="192">
        <f t="shared" si="3"/>
        <v>0</v>
      </c>
      <c r="R13" s="195">
        <f t="shared" si="4"/>
        <v>0</v>
      </c>
      <c r="S13" s="195">
        <f t="shared" si="5"/>
        <v>0</v>
      </c>
      <c r="T13" s="194">
        <f t="shared" si="6"/>
        <v>0</v>
      </c>
      <c r="U13" s="196">
        <f t="shared" si="7"/>
        <v>0</v>
      </c>
    </row>
    <row r="14" spans="1:21" ht="22.5">
      <c r="A14" s="186" t="s">
        <v>261</v>
      </c>
      <c r="B14" s="121" t="s">
        <v>262</v>
      </c>
      <c r="C14" s="109"/>
      <c r="D14" s="109"/>
      <c r="E14" s="188" t="s">
        <v>263</v>
      </c>
      <c r="F14" s="68">
        <v>3</v>
      </c>
      <c r="G14" s="552">
        <v>5</v>
      </c>
      <c r="H14" s="553">
        <v>4</v>
      </c>
      <c r="I14" s="68">
        <f t="shared" si="8"/>
        <v>12</v>
      </c>
      <c r="J14" s="189"/>
      <c r="K14" s="190"/>
      <c r="L14" s="191">
        <v>0.08</v>
      </c>
      <c r="M14" s="192">
        <f t="shared" si="0"/>
        <v>0</v>
      </c>
      <c r="N14" s="193">
        <f t="shared" si="1"/>
        <v>0</v>
      </c>
      <c r="O14" s="180"/>
      <c r="P14" s="194">
        <f t="shared" si="2"/>
        <v>0</v>
      </c>
      <c r="Q14" s="192">
        <f t="shared" si="3"/>
        <v>0</v>
      </c>
      <c r="R14" s="195">
        <f t="shared" si="4"/>
        <v>0</v>
      </c>
      <c r="S14" s="195">
        <f t="shared" si="5"/>
        <v>0</v>
      </c>
      <c r="T14" s="194">
        <f t="shared" si="6"/>
        <v>0</v>
      </c>
      <c r="U14" s="196">
        <f t="shared" si="7"/>
        <v>0</v>
      </c>
    </row>
    <row r="15" spans="1:21" ht="22.5">
      <c r="A15" s="186" t="s">
        <v>264</v>
      </c>
      <c r="B15" s="121" t="s">
        <v>265</v>
      </c>
      <c r="C15" s="109"/>
      <c r="D15" s="109"/>
      <c r="E15" s="188" t="s">
        <v>266</v>
      </c>
      <c r="F15" s="68">
        <v>3</v>
      </c>
      <c r="G15" s="552">
        <v>18</v>
      </c>
      <c r="H15" s="553">
        <v>2</v>
      </c>
      <c r="I15" s="68">
        <f t="shared" si="8"/>
        <v>23</v>
      </c>
      <c r="J15" s="189"/>
      <c r="K15" s="190"/>
      <c r="L15" s="191">
        <v>0.08</v>
      </c>
      <c r="M15" s="192">
        <f t="shared" si="0"/>
        <v>0</v>
      </c>
      <c r="N15" s="193">
        <f t="shared" si="1"/>
        <v>0</v>
      </c>
      <c r="O15" s="180"/>
      <c r="P15" s="194">
        <f t="shared" si="2"/>
        <v>0</v>
      </c>
      <c r="Q15" s="192">
        <f t="shared" si="3"/>
        <v>0</v>
      </c>
      <c r="R15" s="195">
        <f t="shared" si="4"/>
        <v>0</v>
      </c>
      <c r="S15" s="195">
        <f t="shared" si="5"/>
        <v>0</v>
      </c>
      <c r="T15" s="194">
        <f t="shared" si="6"/>
        <v>0</v>
      </c>
      <c r="U15" s="196">
        <f t="shared" si="7"/>
        <v>0</v>
      </c>
    </row>
    <row r="16" spans="1:21" ht="22.5">
      <c r="A16" s="186" t="s">
        <v>267</v>
      </c>
      <c r="B16" s="121" t="s">
        <v>268</v>
      </c>
      <c r="C16" s="109"/>
      <c r="D16" s="109"/>
      <c r="E16" s="188" t="s">
        <v>269</v>
      </c>
      <c r="F16" s="68">
        <v>3</v>
      </c>
      <c r="G16" s="552">
        <v>1</v>
      </c>
      <c r="H16" s="553">
        <v>2</v>
      </c>
      <c r="I16" s="68">
        <f t="shared" si="8"/>
        <v>6</v>
      </c>
      <c r="J16" s="189"/>
      <c r="K16" s="190"/>
      <c r="L16" s="191">
        <v>0.08</v>
      </c>
      <c r="M16" s="192">
        <f t="shared" si="0"/>
        <v>0</v>
      </c>
      <c r="N16" s="193">
        <f t="shared" si="1"/>
        <v>0</v>
      </c>
      <c r="O16" s="180"/>
      <c r="P16" s="194">
        <f t="shared" si="2"/>
        <v>0</v>
      </c>
      <c r="Q16" s="192">
        <f t="shared" si="3"/>
        <v>0</v>
      </c>
      <c r="R16" s="195">
        <f t="shared" si="4"/>
        <v>0</v>
      </c>
      <c r="S16" s="195">
        <f t="shared" si="5"/>
        <v>0</v>
      </c>
      <c r="T16" s="194">
        <f t="shared" si="6"/>
        <v>0</v>
      </c>
      <c r="U16" s="196">
        <f t="shared" si="7"/>
        <v>0</v>
      </c>
    </row>
    <row r="17" spans="1:21" ht="22.5">
      <c r="A17" s="186" t="s">
        <v>270</v>
      </c>
      <c r="B17" s="108" t="s">
        <v>271</v>
      </c>
      <c r="C17" s="109"/>
      <c r="D17" s="109"/>
      <c r="E17" s="110" t="s">
        <v>272</v>
      </c>
      <c r="F17" s="68">
        <v>1</v>
      </c>
      <c r="G17" s="552">
        <v>0</v>
      </c>
      <c r="H17" s="553">
        <v>3</v>
      </c>
      <c r="I17" s="68">
        <f t="shared" si="8"/>
        <v>4</v>
      </c>
      <c r="J17" s="189"/>
      <c r="K17" s="190"/>
      <c r="L17" s="191">
        <v>0.08</v>
      </c>
      <c r="M17" s="192">
        <f t="shared" si="0"/>
        <v>0</v>
      </c>
      <c r="N17" s="193">
        <f t="shared" si="1"/>
        <v>0</v>
      </c>
      <c r="O17" s="180"/>
      <c r="P17" s="194">
        <f t="shared" si="2"/>
        <v>0</v>
      </c>
      <c r="Q17" s="192">
        <f t="shared" si="3"/>
        <v>0</v>
      </c>
      <c r="R17" s="195">
        <f t="shared" si="4"/>
        <v>0</v>
      </c>
      <c r="S17" s="195">
        <f t="shared" si="5"/>
        <v>0</v>
      </c>
      <c r="T17" s="194">
        <f t="shared" si="6"/>
        <v>0</v>
      </c>
      <c r="U17" s="196">
        <f t="shared" si="7"/>
        <v>0</v>
      </c>
    </row>
    <row r="18" spans="1:21" ht="33.75">
      <c r="A18" s="186" t="s">
        <v>273</v>
      </c>
      <c r="B18" s="121" t="s">
        <v>274</v>
      </c>
      <c r="C18" s="109"/>
      <c r="D18" s="109"/>
      <c r="E18" s="188" t="s">
        <v>275</v>
      </c>
      <c r="F18" s="68">
        <v>4</v>
      </c>
      <c r="G18" s="552">
        <v>2</v>
      </c>
      <c r="H18" s="553">
        <v>0</v>
      </c>
      <c r="I18" s="68">
        <f t="shared" si="8"/>
        <v>6</v>
      </c>
      <c r="J18" s="189"/>
      <c r="K18" s="190"/>
      <c r="L18" s="191">
        <v>0.08</v>
      </c>
      <c r="M18" s="192">
        <f t="shared" si="0"/>
        <v>0</v>
      </c>
      <c r="N18" s="193">
        <f t="shared" si="1"/>
        <v>0</v>
      </c>
      <c r="O18" s="180"/>
      <c r="P18" s="194">
        <f t="shared" si="2"/>
        <v>0</v>
      </c>
      <c r="Q18" s="192">
        <f t="shared" si="3"/>
        <v>0</v>
      </c>
      <c r="R18" s="195">
        <f t="shared" si="4"/>
        <v>0</v>
      </c>
      <c r="S18" s="195">
        <f t="shared" si="5"/>
        <v>0</v>
      </c>
      <c r="T18" s="194">
        <f t="shared" si="6"/>
        <v>0</v>
      </c>
      <c r="U18" s="196">
        <f t="shared" si="7"/>
        <v>0</v>
      </c>
    </row>
    <row r="19" spans="1:21" ht="33.75">
      <c r="A19" s="186" t="s">
        <v>276</v>
      </c>
      <c r="B19" s="121" t="s">
        <v>277</v>
      </c>
      <c r="C19" s="109"/>
      <c r="D19" s="109"/>
      <c r="E19" s="188" t="s">
        <v>278</v>
      </c>
      <c r="F19" s="68">
        <v>3</v>
      </c>
      <c r="G19" s="552">
        <v>1</v>
      </c>
      <c r="H19" s="553">
        <v>0</v>
      </c>
      <c r="I19" s="68">
        <f t="shared" si="8"/>
        <v>4</v>
      </c>
      <c r="J19" s="189"/>
      <c r="K19" s="190"/>
      <c r="L19" s="191">
        <v>0.08</v>
      </c>
      <c r="M19" s="192">
        <f t="shared" si="0"/>
        <v>0</v>
      </c>
      <c r="N19" s="193">
        <f t="shared" si="1"/>
        <v>0</v>
      </c>
      <c r="O19" s="180"/>
      <c r="P19" s="194">
        <f t="shared" si="2"/>
        <v>0</v>
      </c>
      <c r="Q19" s="192">
        <f t="shared" si="3"/>
        <v>0</v>
      </c>
      <c r="R19" s="195">
        <f t="shared" si="4"/>
        <v>0</v>
      </c>
      <c r="S19" s="195">
        <f t="shared" si="5"/>
        <v>0</v>
      </c>
      <c r="T19" s="194">
        <f t="shared" si="6"/>
        <v>0</v>
      </c>
      <c r="U19" s="196">
        <f t="shared" si="7"/>
        <v>0</v>
      </c>
    </row>
    <row r="20" spans="1:21" ht="22.5">
      <c r="A20" s="186" t="s">
        <v>279</v>
      </c>
      <c r="B20" s="121" t="s">
        <v>280</v>
      </c>
      <c r="C20" s="109"/>
      <c r="D20" s="109"/>
      <c r="E20" s="110" t="s">
        <v>281</v>
      </c>
      <c r="F20" s="68">
        <v>5</v>
      </c>
      <c r="G20" s="552">
        <v>1</v>
      </c>
      <c r="H20" s="553">
        <v>2</v>
      </c>
      <c r="I20" s="68">
        <f t="shared" si="8"/>
        <v>8</v>
      </c>
      <c r="J20" s="189"/>
      <c r="K20" s="190"/>
      <c r="L20" s="191">
        <v>0.08</v>
      </c>
      <c r="M20" s="192">
        <f t="shared" si="0"/>
        <v>0</v>
      </c>
      <c r="N20" s="193">
        <f t="shared" si="1"/>
        <v>0</v>
      </c>
      <c r="O20" s="180"/>
      <c r="P20" s="194">
        <f t="shared" si="2"/>
        <v>0</v>
      </c>
      <c r="Q20" s="192">
        <f t="shared" si="3"/>
        <v>0</v>
      </c>
      <c r="R20" s="195">
        <f t="shared" si="4"/>
        <v>0</v>
      </c>
      <c r="S20" s="195">
        <f t="shared" si="5"/>
        <v>0</v>
      </c>
      <c r="T20" s="194">
        <f t="shared" si="6"/>
        <v>0</v>
      </c>
      <c r="U20" s="196">
        <f t="shared" si="7"/>
        <v>0</v>
      </c>
    </row>
    <row r="21" spans="1:21" ht="22.5">
      <c r="A21" s="186" t="s">
        <v>282</v>
      </c>
      <c r="B21" s="121" t="s">
        <v>283</v>
      </c>
      <c r="C21" s="109"/>
      <c r="D21" s="109"/>
      <c r="E21" s="188" t="s">
        <v>284</v>
      </c>
      <c r="F21" s="68">
        <v>5</v>
      </c>
      <c r="G21" s="552">
        <v>0</v>
      </c>
      <c r="H21" s="553">
        <v>0</v>
      </c>
      <c r="I21" s="68">
        <f t="shared" si="8"/>
        <v>5</v>
      </c>
      <c r="J21" s="189"/>
      <c r="K21" s="190"/>
      <c r="L21" s="191">
        <v>0.08</v>
      </c>
      <c r="M21" s="192">
        <f t="shared" si="0"/>
        <v>0</v>
      </c>
      <c r="N21" s="193">
        <f t="shared" si="1"/>
        <v>0</v>
      </c>
      <c r="O21" s="180"/>
      <c r="P21" s="194">
        <f t="shared" si="2"/>
        <v>0</v>
      </c>
      <c r="Q21" s="192">
        <f t="shared" si="3"/>
        <v>0</v>
      </c>
      <c r="R21" s="195">
        <f t="shared" si="4"/>
        <v>0</v>
      </c>
      <c r="S21" s="195">
        <f t="shared" si="5"/>
        <v>0</v>
      </c>
      <c r="T21" s="194">
        <f t="shared" si="6"/>
        <v>0</v>
      </c>
      <c r="U21" s="196">
        <f t="shared" si="7"/>
        <v>0</v>
      </c>
    </row>
    <row r="22" spans="1:21" ht="22.5">
      <c r="A22" s="186" t="s">
        <v>285</v>
      </c>
      <c r="B22" s="121" t="s">
        <v>286</v>
      </c>
      <c r="C22" s="109"/>
      <c r="D22" s="109"/>
      <c r="E22" s="188" t="s">
        <v>287</v>
      </c>
      <c r="F22" s="68">
        <v>5</v>
      </c>
      <c r="G22" s="552">
        <v>1</v>
      </c>
      <c r="H22" s="553">
        <v>2</v>
      </c>
      <c r="I22" s="68">
        <f t="shared" si="8"/>
        <v>8</v>
      </c>
      <c r="J22" s="189"/>
      <c r="K22" s="190"/>
      <c r="L22" s="191">
        <v>0.08</v>
      </c>
      <c r="M22" s="192">
        <f t="shared" si="0"/>
        <v>0</v>
      </c>
      <c r="N22" s="193">
        <f t="shared" si="1"/>
        <v>0</v>
      </c>
      <c r="O22" s="180"/>
      <c r="P22" s="194">
        <f t="shared" si="2"/>
        <v>0</v>
      </c>
      <c r="Q22" s="192">
        <f t="shared" si="3"/>
        <v>0</v>
      </c>
      <c r="R22" s="195">
        <f t="shared" si="4"/>
        <v>0</v>
      </c>
      <c r="S22" s="195">
        <f t="shared" si="5"/>
        <v>0</v>
      </c>
      <c r="T22" s="194">
        <f t="shared" si="6"/>
        <v>0</v>
      </c>
      <c r="U22" s="196">
        <f t="shared" si="7"/>
        <v>0</v>
      </c>
    </row>
    <row r="23" spans="1:21" ht="22.5">
      <c r="A23" s="186" t="s">
        <v>288</v>
      </c>
      <c r="B23" s="121" t="s">
        <v>289</v>
      </c>
      <c r="C23" s="109"/>
      <c r="D23" s="109"/>
      <c r="E23" s="188" t="s">
        <v>290</v>
      </c>
      <c r="F23" s="68">
        <v>5</v>
      </c>
      <c r="G23" s="552">
        <v>0</v>
      </c>
      <c r="H23" s="553">
        <v>1</v>
      </c>
      <c r="I23" s="68">
        <f t="shared" si="8"/>
        <v>6</v>
      </c>
      <c r="J23" s="189"/>
      <c r="K23" s="190"/>
      <c r="L23" s="191">
        <v>0.08</v>
      </c>
      <c r="M23" s="192">
        <f t="shared" si="0"/>
        <v>0</v>
      </c>
      <c r="N23" s="193">
        <f t="shared" si="1"/>
        <v>0</v>
      </c>
      <c r="O23" s="180"/>
      <c r="P23" s="194">
        <f t="shared" si="2"/>
        <v>0</v>
      </c>
      <c r="Q23" s="192">
        <f t="shared" si="3"/>
        <v>0</v>
      </c>
      <c r="R23" s="195">
        <f t="shared" si="4"/>
        <v>0</v>
      </c>
      <c r="S23" s="195">
        <f t="shared" si="5"/>
        <v>0</v>
      </c>
      <c r="T23" s="194">
        <f t="shared" si="6"/>
        <v>0</v>
      </c>
      <c r="U23" s="196">
        <f t="shared" si="7"/>
        <v>0</v>
      </c>
    </row>
    <row r="24" spans="1:21" ht="22.5">
      <c r="A24" s="186" t="s">
        <v>291</v>
      </c>
      <c r="B24" s="121" t="s">
        <v>292</v>
      </c>
      <c r="C24" s="109"/>
      <c r="D24" s="109"/>
      <c r="E24" s="188" t="s">
        <v>293</v>
      </c>
      <c r="F24" s="68">
        <v>3</v>
      </c>
      <c r="G24" s="552">
        <v>0</v>
      </c>
      <c r="H24" s="553">
        <v>1</v>
      </c>
      <c r="I24" s="68">
        <f t="shared" si="8"/>
        <v>4</v>
      </c>
      <c r="J24" s="189"/>
      <c r="K24" s="190"/>
      <c r="L24" s="191">
        <v>0.08</v>
      </c>
      <c r="M24" s="192">
        <f t="shared" si="0"/>
        <v>0</v>
      </c>
      <c r="N24" s="193">
        <f t="shared" si="1"/>
        <v>0</v>
      </c>
      <c r="O24" s="180"/>
      <c r="P24" s="194">
        <f t="shared" si="2"/>
        <v>0</v>
      </c>
      <c r="Q24" s="192">
        <f t="shared" si="3"/>
        <v>0</v>
      </c>
      <c r="R24" s="195">
        <f t="shared" si="4"/>
        <v>0</v>
      </c>
      <c r="S24" s="192">
        <f t="shared" si="5"/>
        <v>0</v>
      </c>
      <c r="T24" s="194">
        <f t="shared" si="6"/>
        <v>0</v>
      </c>
      <c r="U24" s="196">
        <f t="shared" si="7"/>
        <v>0</v>
      </c>
    </row>
    <row r="25" spans="1:21" ht="22.5">
      <c r="A25" s="186" t="s">
        <v>294</v>
      </c>
      <c r="B25" s="121" t="s">
        <v>295</v>
      </c>
      <c r="C25" s="109"/>
      <c r="D25" s="109"/>
      <c r="E25" s="188" t="s">
        <v>296</v>
      </c>
      <c r="F25" s="68">
        <v>400</v>
      </c>
      <c r="G25" s="552">
        <v>20</v>
      </c>
      <c r="H25" s="553">
        <v>60</v>
      </c>
      <c r="I25" s="68">
        <f t="shared" si="8"/>
        <v>480</v>
      </c>
      <c r="J25" s="189"/>
      <c r="K25" s="190"/>
      <c r="L25" s="191">
        <v>0.08</v>
      </c>
      <c r="M25" s="192">
        <f t="shared" si="0"/>
        <v>0</v>
      </c>
      <c r="N25" s="193">
        <f t="shared" si="1"/>
        <v>0</v>
      </c>
      <c r="O25" s="180"/>
      <c r="P25" s="194">
        <f t="shared" si="2"/>
        <v>0</v>
      </c>
      <c r="Q25" s="192">
        <f t="shared" si="3"/>
        <v>0</v>
      </c>
      <c r="R25" s="195">
        <f t="shared" si="4"/>
        <v>0</v>
      </c>
      <c r="S25" s="192">
        <f t="shared" si="5"/>
        <v>0</v>
      </c>
      <c r="T25" s="194">
        <f t="shared" si="6"/>
        <v>0</v>
      </c>
      <c r="U25" s="196">
        <f t="shared" si="7"/>
        <v>0</v>
      </c>
    </row>
    <row r="26" spans="1:21" ht="22.5">
      <c r="A26" s="186" t="s">
        <v>297</v>
      </c>
      <c r="B26" s="121" t="s">
        <v>298</v>
      </c>
      <c r="C26" s="109"/>
      <c r="D26" s="109"/>
      <c r="E26" s="188" t="s">
        <v>299</v>
      </c>
      <c r="F26" s="68">
        <v>250</v>
      </c>
      <c r="G26" s="552">
        <v>5</v>
      </c>
      <c r="H26" s="553">
        <v>5</v>
      </c>
      <c r="I26" s="68">
        <f t="shared" si="8"/>
        <v>260</v>
      </c>
      <c r="J26" s="189"/>
      <c r="K26" s="190"/>
      <c r="L26" s="191">
        <v>0.08</v>
      </c>
      <c r="M26" s="192">
        <f t="shared" si="0"/>
        <v>0</v>
      </c>
      <c r="N26" s="193">
        <f t="shared" si="1"/>
        <v>0</v>
      </c>
      <c r="O26" s="180"/>
      <c r="P26" s="194">
        <f t="shared" si="2"/>
        <v>0</v>
      </c>
      <c r="Q26" s="192">
        <f t="shared" si="3"/>
        <v>0</v>
      </c>
      <c r="R26" s="195">
        <f t="shared" si="4"/>
        <v>0</v>
      </c>
      <c r="S26" s="192">
        <f t="shared" si="5"/>
        <v>0</v>
      </c>
      <c r="T26" s="194">
        <f t="shared" si="6"/>
        <v>0</v>
      </c>
      <c r="U26" s="196">
        <f t="shared" si="7"/>
        <v>0</v>
      </c>
    </row>
    <row r="27" spans="1:21" ht="22.5">
      <c r="A27" s="186" t="s">
        <v>300</v>
      </c>
      <c r="B27" s="187" t="s">
        <v>301</v>
      </c>
      <c r="C27" s="109"/>
      <c r="D27" s="109"/>
      <c r="E27" s="188" t="s">
        <v>302</v>
      </c>
      <c r="F27" s="68">
        <v>15</v>
      </c>
      <c r="G27" s="552">
        <v>1</v>
      </c>
      <c r="H27" s="553">
        <v>0</v>
      </c>
      <c r="I27" s="68">
        <f t="shared" si="8"/>
        <v>16</v>
      </c>
      <c r="J27" s="189"/>
      <c r="K27" s="190"/>
      <c r="L27" s="191">
        <v>0.08</v>
      </c>
      <c r="M27" s="192">
        <f t="shared" si="0"/>
        <v>0</v>
      </c>
      <c r="N27" s="193">
        <f t="shared" si="1"/>
        <v>0</v>
      </c>
      <c r="O27" s="180"/>
      <c r="P27" s="194">
        <f t="shared" si="2"/>
        <v>0</v>
      </c>
      <c r="Q27" s="192">
        <f t="shared" si="3"/>
        <v>0</v>
      </c>
      <c r="R27" s="195">
        <f t="shared" si="4"/>
        <v>0</v>
      </c>
      <c r="S27" s="195">
        <f t="shared" si="5"/>
        <v>0</v>
      </c>
      <c r="T27" s="194">
        <f t="shared" si="6"/>
        <v>0</v>
      </c>
      <c r="U27" s="196">
        <f t="shared" si="7"/>
        <v>0</v>
      </c>
    </row>
    <row r="28" spans="1:21" ht="22.5">
      <c r="A28" s="186" t="s">
        <v>303</v>
      </c>
      <c r="B28" s="187" t="s">
        <v>304</v>
      </c>
      <c r="C28" s="109"/>
      <c r="D28" s="109"/>
      <c r="E28" s="188" t="s">
        <v>302</v>
      </c>
      <c r="F28" s="68">
        <v>40</v>
      </c>
      <c r="G28" s="552">
        <v>1</v>
      </c>
      <c r="H28" s="553">
        <v>0</v>
      </c>
      <c r="I28" s="68">
        <f t="shared" si="8"/>
        <v>41</v>
      </c>
      <c r="J28" s="189"/>
      <c r="K28" s="190"/>
      <c r="L28" s="191">
        <v>0.08</v>
      </c>
      <c r="M28" s="192">
        <f t="shared" si="0"/>
        <v>0</v>
      </c>
      <c r="N28" s="193">
        <f t="shared" si="1"/>
        <v>0</v>
      </c>
      <c r="O28" s="180"/>
      <c r="P28" s="194">
        <f t="shared" si="2"/>
        <v>0</v>
      </c>
      <c r="Q28" s="192">
        <f t="shared" si="3"/>
        <v>0</v>
      </c>
      <c r="R28" s="195">
        <f t="shared" si="4"/>
        <v>0</v>
      </c>
      <c r="S28" s="195">
        <f t="shared" si="5"/>
        <v>0</v>
      </c>
      <c r="T28" s="194">
        <f t="shared" si="6"/>
        <v>0</v>
      </c>
      <c r="U28" s="196">
        <f t="shared" si="7"/>
        <v>0</v>
      </c>
    </row>
    <row r="29" spans="1:21" ht="45">
      <c r="A29" s="186" t="s">
        <v>305</v>
      </c>
      <c r="B29" s="121" t="s">
        <v>306</v>
      </c>
      <c r="C29" s="109"/>
      <c r="D29" s="109"/>
      <c r="E29" s="188" t="s">
        <v>307</v>
      </c>
      <c r="F29" s="68">
        <v>5</v>
      </c>
      <c r="G29" s="552">
        <v>2</v>
      </c>
      <c r="H29" s="553">
        <v>0</v>
      </c>
      <c r="I29" s="68">
        <f t="shared" si="8"/>
        <v>7</v>
      </c>
      <c r="J29" s="189"/>
      <c r="K29" s="190"/>
      <c r="L29" s="191">
        <v>0.08</v>
      </c>
      <c r="M29" s="192">
        <f t="shared" si="0"/>
        <v>0</v>
      </c>
      <c r="N29" s="193">
        <f t="shared" si="1"/>
        <v>0</v>
      </c>
      <c r="O29" s="180"/>
      <c r="P29" s="194">
        <f t="shared" si="2"/>
        <v>0</v>
      </c>
      <c r="Q29" s="192">
        <f t="shared" si="3"/>
        <v>0</v>
      </c>
      <c r="R29" s="195">
        <f t="shared" si="4"/>
        <v>0</v>
      </c>
      <c r="S29" s="195">
        <f t="shared" si="5"/>
        <v>0</v>
      </c>
      <c r="T29" s="194">
        <f t="shared" si="6"/>
        <v>0</v>
      </c>
      <c r="U29" s="196">
        <f t="shared" si="7"/>
        <v>0</v>
      </c>
    </row>
    <row r="30" spans="1:21" ht="45">
      <c r="A30" s="186" t="s">
        <v>308</v>
      </c>
      <c r="B30" s="121" t="s">
        <v>309</v>
      </c>
      <c r="C30" s="109"/>
      <c r="D30" s="109"/>
      <c r="E30" s="188" t="s">
        <v>310</v>
      </c>
      <c r="F30" s="68">
        <v>5</v>
      </c>
      <c r="G30" s="552">
        <v>0</v>
      </c>
      <c r="H30" s="553">
        <v>2</v>
      </c>
      <c r="I30" s="68">
        <f t="shared" si="8"/>
        <v>7</v>
      </c>
      <c r="J30" s="189"/>
      <c r="K30" s="190"/>
      <c r="L30" s="191">
        <v>0.08</v>
      </c>
      <c r="M30" s="192">
        <f t="shared" si="0"/>
        <v>0</v>
      </c>
      <c r="N30" s="193">
        <f t="shared" si="1"/>
        <v>0</v>
      </c>
      <c r="O30" s="180"/>
      <c r="P30" s="194">
        <f t="shared" si="2"/>
        <v>0</v>
      </c>
      <c r="Q30" s="192">
        <f t="shared" si="3"/>
        <v>0</v>
      </c>
      <c r="R30" s="195">
        <f t="shared" si="4"/>
        <v>0</v>
      </c>
      <c r="S30" s="195">
        <f t="shared" si="5"/>
        <v>0</v>
      </c>
      <c r="T30" s="194">
        <f t="shared" si="6"/>
        <v>0</v>
      </c>
      <c r="U30" s="196">
        <f t="shared" si="7"/>
        <v>0</v>
      </c>
    </row>
    <row r="31" spans="1:21" ht="45">
      <c r="A31" s="186" t="s">
        <v>311</v>
      </c>
      <c r="B31" s="121" t="s">
        <v>312</v>
      </c>
      <c r="C31" s="109"/>
      <c r="D31" s="109"/>
      <c r="E31" s="188" t="s">
        <v>313</v>
      </c>
      <c r="F31" s="68">
        <v>2</v>
      </c>
      <c r="G31" s="552">
        <v>2</v>
      </c>
      <c r="H31" s="553">
        <v>0</v>
      </c>
      <c r="I31" s="68">
        <f t="shared" si="8"/>
        <v>4</v>
      </c>
      <c r="J31" s="189"/>
      <c r="K31" s="190"/>
      <c r="L31" s="191">
        <v>0.08</v>
      </c>
      <c r="M31" s="192">
        <f t="shared" si="0"/>
        <v>0</v>
      </c>
      <c r="N31" s="193">
        <f t="shared" si="1"/>
        <v>0</v>
      </c>
      <c r="O31" s="180"/>
      <c r="P31" s="194">
        <f t="shared" si="2"/>
        <v>0</v>
      </c>
      <c r="Q31" s="192">
        <f t="shared" si="3"/>
        <v>0</v>
      </c>
      <c r="R31" s="195">
        <f t="shared" si="4"/>
        <v>0</v>
      </c>
      <c r="S31" s="195">
        <f t="shared" si="5"/>
        <v>0</v>
      </c>
      <c r="T31" s="194">
        <f t="shared" si="6"/>
        <v>0</v>
      </c>
      <c r="U31" s="196">
        <f t="shared" si="7"/>
        <v>0</v>
      </c>
    </row>
    <row r="32" spans="1:21" ht="22.5">
      <c r="A32" s="186" t="s">
        <v>314</v>
      </c>
      <c r="B32" s="121" t="s">
        <v>315</v>
      </c>
      <c r="C32" s="109"/>
      <c r="D32" s="109"/>
      <c r="E32" s="188" t="s">
        <v>316</v>
      </c>
      <c r="F32" s="68">
        <v>1</v>
      </c>
      <c r="G32" s="552">
        <v>0</v>
      </c>
      <c r="H32" s="553">
        <v>0</v>
      </c>
      <c r="I32" s="68">
        <f t="shared" si="8"/>
        <v>1</v>
      </c>
      <c r="J32" s="189"/>
      <c r="K32" s="190"/>
      <c r="L32" s="191">
        <v>0.08</v>
      </c>
      <c r="M32" s="192">
        <f t="shared" si="0"/>
        <v>0</v>
      </c>
      <c r="N32" s="193">
        <f t="shared" si="1"/>
        <v>0</v>
      </c>
      <c r="O32" s="180"/>
      <c r="P32" s="194">
        <f t="shared" si="2"/>
        <v>0</v>
      </c>
      <c r="Q32" s="192">
        <f t="shared" si="3"/>
        <v>0</v>
      </c>
      <c r="R32" s="195">
        <f t="shared" si="4"/>
        <v>0</v>
      </c>
      <c r="S32" s="192">
        <f t="shared" si="5"/>
        <v>0</v>
      </c>
      <c r="T32" s="194">
        <f t="shared" si="6"/>
        <v>0</v>
      </c>
      <c r="U32" s="196">
        <f t="shared" si="7"/>
        <v>0</v>
      </c>
    </row>
    <row r="33" spans="1:21">
      <c r="A33" s="697" t="s">
        <v>317</v>
      </c>
      <c r="B33" s="697"/>
      <c r="C33" s="697"/>
      <c r="D33" s="697"/>
      <c r="E33" s="697"/>
      <c r="F33" s="697"/>
      <c r="G33" s="697"/>
      <c r="H33" s="697"/>
      <c r="I33" s="697"/>
      <c r="J33" s="697"/>
      <c r="K33" s="697"/>
      <c r="L33" s="697"/>
      <c r="M33" s="190">
        <f>SUM(M8:M32)</f>
        <v>0</v>
      </c>
      <c r="N33" s="190">
        <f>SUM(N8:N32)</f>
        <v>0</v>
      </c>
      <c r="O33" s="180"/>
      <c r="P33" s="197">
        <f t="shared" ref="P33:U33" si="9">SUM(P8:P32)</f>
        <v>0</v>
      </c>
      <c r="Q33" s="197">
        <f t="shared" si="9"/>
        <v>0</v>
      </c>
      <c r="R33" s="197">
        <f t="shared" si="9"/>
        <v>0</v>
      </c>
      <c r="S33" s="197">
        <f t="shared" si="9"/>
        <v>0</v>
      </c>
      <c r="T33" s="197">
        <f t="shared" si="9"/>
        <v>0</v>
      </c>
      <c r="U33" s="197">
        <f t="shared" si="9"/>
        <v>0</v>
      </c>
    </row>
    <row r="34" spans="1:21">
      <c r="A34" s="198"/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9"/>
      <c r="N34" s="199"/>
      <c r="O34" s="180"/>
      <c r="P34" s="200"/>
      <c r="Q34" s="200"/>
      <c r="R34" s="200"/>
      <c r="S34" s="200"/>
      <c r="T34" s="200"/>
      <c r="U34" s="200"/>
    </row>
    <row r="35" spans="1:21">
      <c r="A35" s="180"/>
      <c r="B35" s="52"/>
      <c r="C35" s="180"/>
      <c r="D35" s="180"/>
      <c r="E35" s="201"/>
      <c r="F35" s="202"/>
      <c r="G35" s="202"/>
      <c r="H35" s="202"/>
      <c r="I35" s="201"/>
      <c r="J35" s="201"/>
      <c r="K35" s="180"/>
      <c r="L35" s="203"/>
      <c r="M35" s="203"/>
      <c r="N35" s="180"/>
      <c r="O35" s="184"/>
      <c r="P35" s="204"/>
      <c r="Q35" s="204"/>
      <c r="R35" s="204"/>
      <c r="S35" s="180"/>
      <c r="T35" s="204"/>
      <c r="U35" s="180"/>
    </row>
    <row r="36" spans="1:21">
      <c r="A36" s="180" t="s">
        <v>98</v>
      </c>
      <c r="B36" s="52"/>
      <c r="C36" s="52"/>
      <c r="D36" s="180"/>
      <c r="E36" s="201"/>
      <c r="F36" s="180"/>
      <c r="G36" s="180"/>
      <c r="H36" s="180"/>
      <c r="I36" s="180"/>
      <c r="J36" s="201"/>
      <c r="K36" s="180"/>
      <c r="L36" s="203"/>
      <c r="M36" s="203"/>
      <c r="N36" s="180"/>
      <c r="O36" s="184"/>
      <c r="P36" s="204"/>
      <c r="Q36" s="204"/>
      <c r="R36" s="180"/>
      <c r="S36" s="180"/>
      <c r="T36" s="180"/>
      <c r="U36" s="180"/>
    </row>
    <row r="37" spans="1:21">
      <c r="A37" s="180" t="s">
        <v>99</v>
      </c>
      <c r="B37" s="52"/>
      <c r="C37" s="52"/>
      <c r="D37" s="180"/>
      <c r="E37" s="201"/>
      <c r="F37" s="202"/>
      <c r="G37" s="373"/>
      <c r="H37" s="373"/>
      <c r="I37" s="373"/>
      <c r="J37" s="201"/>
      <c r="K37" s="180"/>
      <c r="L37" s="203"/>
      <c r="M37" s="203"/>
      <c r="N37" s="180"/>
      <c r="O37" s="184"/>
      <c r="P37" s="204"/>
      <c r="Q37" s="204"/>
      <c r="R37" s="180"/>
      <c r="S37" s="180"/>
      <c r="T37" s="180"/>
      <c r="U37" s="180"/>
    </row>
  </sheetData>
  <mergeCells count="4">
    <mergeCell ref="P7:Q7"/>
    <mergeCell ref="R7:S7"/>
    <mergeCell ref="T7:U7"/>
    <mergeCell ref="A33:L33"/>
  </mergeCells>
  <conditionalFormatting sqref="K8:K34 M33:N34 P8:U34">
    <cfRule type="expression" dxfId="49" priority="1">
      <formula>NA()</formula>
    </cfRule>
  </conditionalFormatting>
  <pageMargins left="0.7" right="0.7" top="0.75" bottom="0.75" header="0.3" footer="0.3"/>
  <pageSetup paperSize="9" scale="63" orientation="landscape" r:id="rId1"/>
  <ignoredErrors>
    <ignoredError sqref="A22:A32 A20:A21" twoDigitTextYea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37"/>
  <sheetViews>
    <sheetView zoomScaleNormal="100" workbookViewId="0">
      <selection activeCell="A5" sqref="A5"/>
    </sheetView>
  </sheetViews>
  <sheetFormatPr defaultRowHeight="15"/>
  <cols>
    <col min="1" max="1" width="7.140625" customWidth="1"/>
    <col min="2" max="2" width="19.42578125" customWidth="1"/>
  </cols>
  <sheetData>
    <row r="1" spans="1:21">
      <c r="A1" s="180" t="s">
        <v>0</v>
      </c>
      <c r="B1" s="52"/>
      <c r="C1" s="52"/>
      <c r="D1" s="180"/>
      <c r="E1" s="180"/>
      <c r="F1" s="180"/>
      <c r="G1" s="203"/>
      <c r="H1" s="180" t="s">
        <v>1</v>
      </c>
      <c r="I1" s="203"/>
      <c r="J1" s="203"/>
      <c r="K1" s="203"/>
      <c r="L1" s="203"/>
      <c r="M1" s="203"/>
      <c r="N1" s="180"/>
      <c r="O1" s="180"/>
      <c r="P1" s="180"/>
      <c r="Q1" s="180"/>
      <c r="R1" s="180"/>
      <c r="S1" s="180"/>
      <c r="T1" s="180"/>
      <c r="U1" s="180"/>
    </row>
    <row r="2" spans="1:21">
      <c r="A2" s="180" t="s">
        <v>2</v>
      </c>
      <c r="B2" s="52"/>
      <c r="C2" s="205"/>
      <c r="D2" s="206"/>
      <c r="E2" s="206"/>
      <c r="F2" s="206"/>
      <c r="G2" s="203"/>
      <c r="H2" s="203"/>
      <c r="I2" s="203"/>
      <c r="J2" s="203"/>
      <c r="K2" s="203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1">
      <c r="A3" s="207"/>
      <c r="B3" s="208"/>
      <c r="C3" s="208"/>
      <c r="D3" s="182"/>
      <c r="E3" s="209"/>
      <c r="F3" s="209"/>
      <c r="G3" s="203"/>
      <c r="H3" s="203"/>
      <c r="I3" s="203"/>
      <c r="J3" s="203"/>
      <c r="K3" s="203"/>
      <c r="L3" s="203"/>
      <c r="M3" s="203"/>
      <c r="N3" s="181"/>
      <c r="O3" s="181"/>
      <c r="P3" s="181"/>
      <c r="Q3" s="181"/>
      <c r="R3" s="181"/>
      <c r="S3" s="181"/>
      <c r="T3" s="181"/>
      <c r="U3" s="181"/>
    </row>
    <row r="4" spans="1:21">
      <c r="A4" s="210" t="s">
        <v>318</v>
      </c>
      <c r="B4" s="211"/>
      <c r="C4" s="211"/>
      <c r="D4" s="211"/>
      <c r="E4" s="181"/>
      <c r="F4" s="182" t="s">
        <v>4</v>
      </c>
      <c r="G4" s="212"/>
      <c r="H4" s="203"/>
      <c r="I4" s="203"/>
      <c r="J4" s="203"/>
      <c r="K4" s="203"/>
      <c r="L4" s="203"/>
      <c r="M4" s="203"/>
      <c r="N4" s="181"/>
      <c r="O4" s="181"/>
      <c r="P4" s="181"/>
      <c r="Q4" s="181"/>
      <c r="R4" s="181"/>
      <c r="S4" s="181"/>
      <c r="T4" s="181"/>
      <c r="U4" s="181"/>
    </row>
    <row r="5" spans="1:21" ht="33.75">
      <c r="A5" s="64"/>
      <c r="B5" s="65"/>
      <c r="C5" s="64"/>
      <c r="D5" s="52"/>
      <c r="E5" s="52"/>
      <c r="F5" s="66" t="s">
        <v>5</v>
      </c>
      <c r="G5" s="556" t="s">
        <v>6</v>
      </c>
      <c r="H5" s="555" t="s">
        <v>7</v>
      </c>
      <c r="I5" s="66" t="s">
        <v>8</v>
      </c>
      <c r="J5" s="52"/>
      <c r="K5" s="52"/>
      <c r="L5" s="67"/>
      <c r="M5" s="52"/>
      <c r="N5" s="52"/>
      <c r="O5" s="184"/>
      <c r="P5" s="180"/>
      <c r="Q5" s="180"/>
      <c r="R5" s="180"/>
      <c r="S5" s="180"/>
      <c r="T5" s="180"/>
      <c r="U5" s="180"/>
    </row>
    <row r="6" spans="1:21" ht="56.25">
      <c r="A6" s="68" t="s">
        <v>9</v>
      </c>
      <c r="B6" s="68" t="s">
        <v>10</v>
      </c>
      <c r="C6" s="69" t="s">
        <v>11</v>
      </c>
      <c r="D6" s="69" t="s">
        <v>12</v>
      </c>
      <c r="E6" s="68" t="s">
        <v>13</v>
      </c>
      <c r="F6" s="68" t="s">
        <v>14</v>
      </c>
      <c r="G6" s="557" t="s">
        <v>14</v>
      </c>
      <c r="H6" s="555" t="s">
        <v>14</v>
      </c>
      <c r="I6" s="68" t="s">
        <v>156</v>
      </c>
      <c r="J6" s="68" t="s">
        <v>17</v>
      </c>
      <c r="K6" s="70" t="s">
        <v>18</v>
      </c>
      <c r="L6" s="68" t="s">
        <v>19</v>
      </c>
      <c r="M6" s="185" t="s">
        <v>20</v>
      </c>
      <c r="N6" s="68" t="s">
        <v>21</v>
      </c>
      <c r="O6" s="206"/>
      <c r="P6" s="694" t="s">
        <v>22</v>
      </c>
      <c r="Q6" s="694"/>
      <c r="R6" s="695" t="s">
        <v>23</v>
      </c>
      <c r="S6" s="695"/>
      <c r="T6" s="696" t="s">
        <v>24</v>
      </c>
      <c r="U6" s="696"/>
    </row>
    <row r="7" spans="1:21" ht="22.5">
      <c r="A7" s="213" t="s">
        <v>319</v>
      </c>
      <c r="B7" s="119" t="s">
        <v>320</v>
      </c>
      <c r="C7" s="109"/>
      <c r="D7" s="109"/>
      <c r="E7" s="110" t="s">
        <v>321</v>
      </c>
      <c r="F7" s="213">
        <v>2</v>
      </c>
      <c r="G7" s="558">
        <v>1</v>
      </c>
      <c r="H7" s="559">
        <v>1</v>
      </c>
      <c r="I7" s="159">
        <f t="shared" ref="I7:I32" si="0">SUM(F7:H7)</f>
        <v>4</v>
      </c>
      <c r="J7" s="189"/>
      <c r="K7" s="190"/>
      <c r="L7" s="191">
        <v>0.08</v>
      </c>
      <c r="M7" s="192">
        <f t="shared" ref="M7:M32" si="1">ROUND((I7*K7),2)</f>
        <v>0</v>
      </c>
      <c r="N7" s="193">
        <f t="shared" ref="N7:N32" si="2">ROUND((M7+M7*L7),2)</f>
        <v>0</v>
      </c>
      <c r="O7" s="206"/>
      <c r="P7" s="194">
        <f t="shared" ref="P7:P32" si="3">ROUND((F7*K7),2)</f>
        <v>0</v>
      </c>
      <c r="Q7" s="192">
        <f t="shared" ref="Q7:Q32" si="4">ROUND((P7+P7*L7),2)</f>
        <v>0</v>
      </c>
      <c r="R7" s="195">
        <f t="shared" ref="R7:R32" si="5">ROUND((G7*K7),2)</f>
        <v>0</v>
      </c>
      <c r="S7" s="195">
        <f t="shared" ref="S7:S32" si="6">ROUND((R7+R7*L7),2)</f>
        <v>0</v>
      </c>
      <c r="T7" s="194">
        <f t="shared" ref="T7:T32" si="7">ROUND((H7*K7),2)</f>
        <v>0</v>
      </c>
      <c r="U7" s="194">
        <f t="shared" ref="U7:U32" si="8">ROUND((T7+T7*L7),2)</f>
        <v>0</v>
      </c>
    </row>
    <row r="8" spans="1:21" ht="22.5">
      <c r="A8" s="213" t="s">
        <v>322</v>
      </c>
      <c r="B8" s="119" t="s">
        <v>323</v>
      </c>
      <c r="C8" s="109"/>
      <c r="D8" s="109"/>
      <c r="E8" s="110" t="s">
        <v>324</v>
      </c>
      <c r="F8" s="213">
        <v>2</v>
      </c>
      <c r="G8" s="558">
        <v>1</v>
      </c>
      <c r="H8" s="559">
        <v>1</v>
      </c>
      <c r="I8" s="159">
        <f t="shared" si="0"/>
        <v>4</v>
      </c>
      <c r="J8" s="189"/>
      <c r="K8" s="190"/>
      <c r="L8" s="191">
        <v>0.08</v>
      </c>
      <c r="M8" s="192">
        <f t="shared" si="1"/>
        <v>0</v>
      </c>
      <c r="N8" s="193">
        <f t="shared" si="2"/>
        <v>0</v>
      </c>
      <c r="O8" s="206"/>
      <c r="P8" s="194">
        <f t="shared" si="3"/>
        <v>0</v>
      </c>
      <c r="Q8" s="192">
        <f t="shared" si="4"/>
        <v>0</v>
      </c>
      <c r="R8" s="195">
        <f t="shared" si="5"/>
        <v>0</v>
      </c>
      <c r="S8" s="195">
        <f t="shared" si="6"/>
        <v>0</v>
      </c>
      <c r="T8" s="194">
        <f t="shared" si="7"/>
        <v>0</v>
      </c>
      <c r="U8" s="194">
        <f t="shared" si="8"/>
        <v>0</v>
      </c>
    </row>
    <row r="9" spans="1:21" ht="22.5">
      <c r="A9" s="213" t="s">
        <v>325</v>
      </c>
      <c r="B9" s="119" t="s">
        <v>326</v>
      </c>
      <c r="C9" s="109"/>
      <c r="D9" s="109"/>
      <c r="E9" s="110" t="s">
        <v>327</v>
      </c>
      <c r="F9" s="213">
        <v>2</v>
      </c>
      <c r="G9" s="558">
        <v>0</v>
      </c>
      <c r="H9" s="559">
        <v>1</v>
      </c>
      <c r="I9" s="159">
        <f t="shared" si="0"/>
        <v>3</v>
      </c>
      <c r="J9" s="189"/>
      <c r="K9" s="190"/>
      <c r="L9" s="191">
        <v>0.08</v>
      </c>
      <c r="M9" s="192">
        <f t="shared" si="1"/>
        <v>0</v>
      </c>
      <c r="N9" s="193">
        <f t="shared" si="2"/>
        <v>0</v>
      </c>
      <c r="O9" s="206"/>
      <c r="P9" s="194">
        <f t="shared" si="3"/>
        <v>0</v>
      </c>
      <c r="Q9" s="192">
        <f t="shared" si="4"/>
        <v>0</v>
      </c>
      <c r="R9" s="195">
        <f t="shared" si="5"/>
        <v>0</v>
      </c>
      <c r="S9" s="195">
        <f t="shared" si="6"/>
        <v>0</v>
      </c>
      <c r="T9" s="194">
        <f t="shared" si="7"/>
        <v>0</v>
      </c>
      <c r="U9" s="194">
        <f t="shared" si="8"/>
        <v>0</v>
      </c>
    </row>
    <row r="10" spans="1:21" ht="33.75">
      <c r="A10" s="213" t="s">
        <v>328</v>
      </c>
      <c r="B10" s="119" t="s">
        <v>329</v>
      </c>
      <c r="C10" s="109"/>
      <c r="D10" s="109"/>
      <c r="E10" s="110" t="s">
        <v>330</v>
      </c>
      <c r="F10" s="68">
        <v>30</v>
      </c>
      <c r="G10" s="552">
        <v>8</v>
      </c>
      <c r="H10" s="553">
        <v>15</v>
      </c>
      <c r="I10" s="159">
        <f t="shared" si="0"/>
        <v>53</v>
      </c>
      <c r="J10" s="189"/>
      <c r="K10" s="190"/>
      <c r="L10" s="191">
        <v>0.08</v>
      </c>
      <c r="M10" s="192">
        <f t="shared" si="1"/>
        <v>0</v>
      </c>
      <c r="N10" s="193">
        <f t="shared" si="2"/>
        <v>0</v>
      </c>
      <c r="O10" s="206"/>
      <c r="P10" s="194">
        <f t="shared" si="3"/>
        <v>0</v>
      </c>
      <c r="Q10" s="192">
        <f t="shared" si="4"/>
        <v>0</v>
      </c>
      <c r="R10" s="195">
        <f t="shared" si="5"/>
        <v>0</v>
      </c>
      <c r="S10" s="195">
        <f t="shared" si="6"/>
        <v>0</v>
      </c>
      <c r="T10" s="194">
        <f t="shared" si="7"/>
        <v>0</v>
      </c>
      <c r="U10" s="194">
        <f t="shared" si="8"/>
        <v>0</v>
      </c>
    </row>
    <row r="11" spans="1:21" ht="33.75">
      <c r="A11" s="213" t="s">
        <v>331</v>
      </c>
      <c r="B11" s="119" t="s">
        <v>332</v>
      </c>
      <c r="C11" s="109"/>
      <c r="D11" s="109"/>
      <c r="E11" s="110" t="s">
        <v>333</v>
      </c>
      <c r="F11" s="68">
        <v>30</v>
      </c>
      <c r="G11" s="552">
        <v>3</v>
      </c>
      <c r="H11" s="553">
        <v>20</v>
      </c>
      <c r="I11" s="159">
        <f t="shared" si="0"/>
        <v>53</v>
      </c>
      <c r="J11" s="189"/>
      <c r="K11" s="190"/>
      <c r="L11" s="191">
        <v>0.08</v>
      </c>
      <c r="M11" s="192">
        <f t="shared" si="1"/>
        <v>0</v>
      </c>
      <c r="N11" s="193">
        <f t="shared" si="2"/>
        <v>0</v>
      </c>
      <c r="O11" s="206"/>
      <c r="P11" s="194">
        <f t="shared" si="3"/>
        <v>0</v>
      </c>
      <c r="Q11" s="192">
        <f t="shared" si="4"/>
        <v>0</v>
      </c>
      <c r="R11" s="195">
        <f t="shared" si="5"/>
        <v>0</v>
      </c>
      <c r="S11" s="195">
        <f t="shared" si="6"/>
        <v>0</v>
      </c>
      <c r="T11" s="194">
        <f t="shared" si="7"/>
        <v>0</v>
      </c>
      <c r="U11" s="194">
        <f t="shared" si="8"/>
        <v>0</v>
      </c>
    </row>
    <row r="12" spans="1:21" ht="33.75">
      <c r="A12" s="213" t="s">
        <v>334</v>
      </c>
      <c r="B12" s="119" t="s">
        <v>335</v>
      </c>
      <c r="C12" s="109"/>
      <c r="D12" s="109"/>
      <c r="E12" s="110" t="s">
        <v>336</v>
      </c>
      <c r="F12" s="68">
        <v>45</v>
      </c>
      <c r="G12" s="552">
        <v>5</v>
      </c>
      <c r="H12" s="553">
        <v>20</v>
      </c>
      <c r="I12" s="159">
        <f t="shared" si="0"/>
        <v>70</v>
      </c>
      <c r="J12" s="189"/>
      <c r="K12" s="190"/>
      <c r="L12" s="191">
        <v>0.08</v>
      </c>
      <c r="M12" s="192">
        <f t="shared" si="1"/>
        <v>0</v>
      </c>
      <c r="N12" s="193">
        <f t="shared" si="2"/>
        <v>0</v>
      </c>
      <c r="O12" s="206"/>
      <c r="P12" s="194">
        <f t="shared" si="3"/>
        <v>0</v>
      </c>
      <c r="Q12" s="192">
        <f t="shared" si="4"/>
        <v>0</v>
      </c>
      <c r="R12" s="195">
        <f t="shared" si="5"/>
        <v>0</v>
      </c>
      <c r="S12" s="195">
        <f t="shared" si="6"/>
        <v>0</v>
      </c>
      <c r="T12" s="194">
        <f t="shared" si="7"/>
        <v>0</v>
      </c>
      <c r="U12" s="194">
        <f t="shared" si="8"/>
        <v>0</v>
      </c>
    </row>
    <row r="13" spans="1:21" ht="33.75">
      <c r="A13" s="213" t="s">
        <v>337</v>
      </c>
      <c r="B13" s="119" t="s">
        <v>338</v>
      </c>
      <c r="C13" s="109"/>
      <c r="D13" s="109"/>
      <c r="E13" s="110" t="s">
        <v>339</v>
      </c>
      <c r="F13" s="160">
        <v>9</v>
      </c>
      <c r="G13" s="560">
        <v>1</v>
      </c>
      <c r="H13" s="561">
        <v>1</v>
      </c>
      <c r="I13" s="159">
        <f t="shared" si="0"/>
        <v>11</v>
      </c>
      <c r="J13" s="189"/>
      <c r="K13" s="190"/>
      <c r="L13" s="191">
        <v>0.08</v>
      </c>
      <c r="M13" s="192">
        <f t="shared" si="1"/>
        <v>0</v>
      </c>
      <c r="N13" s="193">
        <f t="shared" si="2"/>
        <v>0</v>
      </c>
      <c r="O13" s="206"/>
      <c r="P13" s="194">
        <f t="shared" si="3"/>
        <v>0</v>
      </c>
      <c r="Q13" s="192">
        <f t="shared" si="4"/>
        <v>0</v>
      </c>
      <c r="R13" s="195">
        <f t="shared" si="5"/>
        <v>0</v>
      </c>
      <c r="S13" s="195">
        <f t="shared" si="6"/>
        <v>0</v>
      </c>
      <c r="T13" s="194">
        <f t="shared" si="7"/>
        <v>0</v>
      </c>
      <c r="U13" s="194">
        <f t="shared" si="8"/>
        <v>0</v>
      </c>
    </row>
    <row r="14" spans="1:21" ht="22.5">
      <c r="A14" s="213" t="s">
        <v>340</v>
      </c>
      <c r="B14" s="119" t="s">
        <v>341</v>
      </c>
      <c r="C14" s="109"/>
      <c r="D14" s="109"/>
      <c r="E14" s="110" t="s">
        <v>324</v>
      </c>
      <c r="F14" s="160">
        <v>2</v>
      </c>
      <c r="G14" s="560">
        <v>5</v>
      </c>
      <c r="H14" s="561">
        <v>1</v>
      </c>
      <c r="I14" s="159">
        <f t="shared" si="0"/>
        <v>8</v>
      </c>
      <c r="J14" s="189"/>
      <c r="K14" s="190"/>
      <c r="L14" s="191">
        <v>0.08</v>
      </c>
      <c r="M14" s="192">
        <f t="shared" si="1"/>
        <v>0</v>
      </c>
      <c r="N14" s="193">
        <f t="shared" si="2"/>
        <v>0</v>
      </c>
      <c r="O14" s="206"/>
      <c r="P14" s="194">
        <f t="shared" si="3"/>
        <v>0</v>
      </c>
      <c r="Q14" s="192">
        <f t="shared" si="4"/>
        <v>0</v>
      </c>
      <c r="R14" s="195">
        <f t="shared" si="5"/>
        <v>0</v>
      </c>
      <c r="S14" s="195">
        <f t="shared" si="6"/>
        <v>0</v>
      </c>
      <c r="T14" s="194">
        <f t="shared" si="7"/>
        <v>0</v>
      </c>
      <c r="U14" s="194">
        <f t="shared" si="8"/>
        <v>0</v>
      </c>
    </row>
    <row r="15" spans="1:21" ht="22.5">
      <c r="A15" s="213" t="s">
        <v>342</v>
      </c>
      <c r="B15" s="119" t="s">
        <v>343</v>
      </c>
      <c r="C15" s="109"/>
      <c r="D15" s="109"/>
      <c r="E15" s="110" t="s">
        <v>344</v>
      </c>
      <c r="F15" s="160">
        <v>4</v>
      </c>
      <c r="G15" s="560">
        <v>5</v>
      </c>
      <c r="H15" s="561">
        <v>2</v>
      </c>
      <c r="I15" s="159">
        <f t="shared" si="0"/>
        <v>11</v>
      </c>
      <c r="J15" s="189"/>
      <c r="K15" s="190"/>
      <c r="L15" s="191">
        <v>0.08</v>
      </c>
      <c r="M15" s="192">
        <f t="shared" si="1"/>
        <v>0</v>
      </c>
      <c r="N15" s="193">
        <f t="shared" si="2"/>
        <v>0</v>
      </c>
      <c r="O15" s="206"/>
      <c r="P15" s="194">
        <f t="shared" si="3"/>
        <v>0</v>
      </c>
      <c r="Q15" s="192">
        <f t="shared" si="4"/>
        <v>0</v>
      </c>
      <c r="R15" s="195">
        <f t="shared" si="5"/>
        <v>0</v>
      </c>
      <c r="S15" s="195">
        <f t="shared" si="6"/>
        <v>0</v>
      </c>
      <c r="T15" s="194">
        <f t="shared" si="7"/>
        <v>0</v>
      </c>
      <c r="U15" s="194">
        <f t="shared" si="8"/>
        <v>0</v>
      </c>
    </row>
    <row r="16" spans="1:21" ht="36">
      <c r="A16" s="599" t="s">
        <v>345</v>
      </c>
      <c r="B16" s="600" t="s">
        <v>346</v>
      </c>
      <c r="C16" s="601"/>
      <c r="D16" s="602"/>
      <c r="E16" s="603" t="s">
        <v>347</v>
      </c>
      <c r="F16" s="602">
        <v>0</v>
      </c>
      <c r="G16" s="604">
        <v>1</v>
      </c>
      <c r="H16" s="605">
        <v>0</v>
      </c>
      <c r="I16" s="159">
        <f t="shared" si="0"/>
        <v>1</v>
      </c>
      <c r="J16" s="606"/>
      <c r="K16" s="609"/>
      <c r="L16" s="607">
        <v>0.08</v>
      </c>
      <c r="M16" s="608">
        <f t="shared" si="1"/>
        <v>0</v>
      </c>
      <c r="N16" s="608">
        <f t="shared" si="2"/>
        <v>0</v>
      </c>
      <c r="O16" s="25"/>
      <c r="P16" s="194">
        <f t="shared" si="3"/>
        <v>0</v>
      </c>
      <c r="Q16" s="195">
        <f t="shared" si="4"/>
        <v>0</v>
      </c>
      <c r="R16" s="195">
        <f t="shared" si="5"/>
        <v>0</v>
      </c>
      <c r="S16" s="26">
        <f t="shared" si="6"/>
        <v>0</v>
      </c>
      <c r="T16" s="28">
        <f t="shared" si="7"/>
        <v>0</v>
      </c>
      <c r="U16" s="28">
        <f t="shared" si="8"/>
        <v>0</v>
      </c>
    </row>
    <row r="17" spans="1:21" ht="33.75">
      <c r="A17" s="213" t="s">
        <v>348</v>
      </c>
      <c r="B17" s="119" t="s">
        <v>349</v>
      </c>
      <c r="C17" s="109"/>
      <c r="D17" s="109"/>
      <c r="E17" s="110" t="s">
        <v>350</v>
      </c>
      <c r="F17" s="160">
        <v>9</v>
      </c>
      <c r="G17" s="560">
        <v>9</v>
      </c>
      <c r="H17" s="561">
        <v>7</v>
      </c>
      <c r="I17" s="159">
        <f t="shared" si="0"/>
        <v>25</v>
      </c>
      <c r="J17" s="189"/>
      <c r="K17" s="190"/>
      <c r="L17" s="191">
        <v>0.08</v>
      </c>
      <c r="M17" s="192">
        <f t="shared" si="1"/>
        <v>0</v>
      </c>
      <c r="N17" s="193">
        <f t="shared" si="2"/>
        <v>0</v>
      </c>
      <c r="O17" s="206"/>
      <c r="P17" s="194">
        <f t="shared" si="3"/>
        <v>0</v>
      </c>
      <c r="Q17" s="192">
        <f t="shared" si="4"/>
        <v>0</v>
      </c>
      <c r="R17" s="195">
        <f t="shared" si="5"/>
        <v>0</v>
      </c>
      <c r="S17" s="195">
        <f t="shared" si="6"/>
        <v>0</v>
      </c>
      <c r="T17" s="194">
        <f t="shared" si="7"/>
        <v>0</v>
      </c>
      <c r="U17" s="194">
        <f t="shared" si="8"/>
        <v>0</v>
      </c>
    </row>
    <row r="18" spans="1:21" ht="22.5">
      <c r="A18" s="213" t="s">
        <v>351</v>
      </c>
      <c r="B18" s="119" t="s">
        <v>352</v>
      </c>
      <c r="C18" s="109"/>
      <c r="D18" s="109"/>
      <c r="E18" s="110" t="s">
        <v>353</v>
      </c>
      <c r="F18" s="160">
        <v>10</v>
      </c>
      <c r="G18" s="560">
        <v>30</v>
      </c>
      <c r="H18" s="561">
        <v>30</v>
      </c>
      <c r="I18" s="159">
        <f t="shared" si="0"/>
        <v>70</v>
      </c>
      <c r="J18" s="189"/>
      <c r="K18" s="190"/>
      <c r="L18" s="191">
        <v>0.08</v>
      </c>
      <c r="M18" s="192">
        <f t="shared" si="1"/>
        <v>0</v>
      </c>
      <c r="N18" s="193">
        <f t="shared" si="2"/>
        <v>0</v>
      </c>
      <c r="O18" s="206"/>
      <c r="P18" s="194">
        <f t="shared" si="3"/>
        <v>0</v>
      </c>
      <c r="Q18" s="192">
        <f t="shared" si="4"/>
        <v>0</v>
      </c>
      <c r="R18" s="195">
        <f t="shared" si="5"/>
        <v>0</v>
      </c>
      <c r="S18" s="195">
        <f t="shared" si="6"/>
        <v>0</v>
      </c>
      <c r="T18" s="194">
        <f t="shared" si="7"/>
        <v>0</v>
      </c>
      <c r="U18" s="194">
        <f t="shared" si="8"/>
        <v>0</v>
      </c>
    </row>
    <row r="19" spans="1:21" ht="22.5">
      <c r="A19" s="213" t="s">
        <v>354</v>
      </c>
      <c r="B19" s="119" t="s">
        <v>355</v>
      </c>
      <c r="C19" s="109"/>
      <c r="D19" s="109"/>
      <c r="E19" s="110" t="s">
        <v>356</v>
      </c>
      <c r="F19" s="160">
        <v>30</v>
      </c>
      <c r="G19" s="560">
        <v>30</v>
      </c>
      <c r="H19" s="561">
        <v>40</v>
      </c>
      <c r="I19" s="159">
        <f t="shared" si="0"/>
        <v>100</v>
      </c>
      <c r="J19" s="189"/>
      <c r="K19" s="190"/>
      <c r="L19" s="191">
        <v>0.08</v>
      </c>
      <c r="M19" s="192">
        <f t="shared" si="1"/>
        <v>0</v>
      </c>
      <c r="N19" s="193">
        <f t="shared" si="2"/>
        <v>0</v>
      </c>
      <c r="O19" s="206"/>
      <c r="P19" s="194">
        <f t="shared" si="3"/>
        <v>0</v>
      </c>
      <c r="Q19" s="192">
        <f t="shared" si="4"/>
        <v>0</v>
      </c>
      <c r="R19" s="195">
        <f t="shared" si="5"/>
        <v>0</v>
      </c>
      <c r="S19" s="195">
        <f t="shared" si="6"/>
        <v>0</v>
      </c>
      <c r="T19" s="194">
        <f t="shared" si="7"/>
        <v>0</v>
      </c>
      <c r="U19" s="194">
        <f t="shared" si="8"/>
        <v>0</v>
      </c>
    </row>
    <row r="20" spans="1:21" ht="22.5">
      <c r="A20" s="213" t="s">
        <v>357</v>
      </c>
      <c r="B20" s="119" t="s">
        <v>358</v>
      </c>
      <c r="C20" s="109"/>
      <c r="D20" s="109"/>
      <c r="E20" s="110" t="s">
        <v>353</v>
      </c>
      <c r="F20" s="160">
        <v>30</v>
      </c>
      <c r="G20" s="560">
        <v>1</v>
      </c>
      <c r="H20" s="561">
        <v>10</v>
      </c>
      <c r="I20" s="159">
        <f t="shared" si="0"/>
        <v>41</v>
      </c>
      <c r="J20" s="189"/>
      <c r="K20" s="190"/>
      <c r="L20" s="191">
        <v>0.08</v>
      </c>
      <c r="M20" s="192">
        <f t="shared" si="1"/>
        <v>0</v>
      </c>
      <c r="N20" s="193">
        <f t="shared" si="2"/>
        <v>0</v>
      </c>
      <c r="O20" s="206"/>
      <c r="P20" s="194">
        <f t="shared" si="3"/>
        <v>0</v>
      </c>
      <c r="Q20" s="192">
        <f t="shared" si="4"/>
        <v>0</v>
      </c>
      <c r="R20" s="195">
        <f t="shared" si="5"/>
        <v>0</v>
      </c>
      <c r="S20" s="195">
        <f t="shared" si="6"/>
        <v>0</v>
      </c>
      <c r="T20" s="194">
        <f t="shared" si="7"/>
        <v>0</v>
      </c>
      <c r="U20" s="194">
        <f t="shared" si="8"/>
        <v>0</v>
      </c>
    </row>
    <row r="21" spans="1:21" ht="33.75">
      <c r="A21" s="213" t="s">
        <v>359</v>
      </c>
      <c r="B21" s="214" t="s">
        <v>360</v>
      </c>
      <c r="C21" s="109"/>
      <c r="D21" s="109"/>
      <c r="E21" s="110" t="s">
        <v>361</v>
      </c>
      <c r="F21" s="213">
        <v>5</v>
      </c>
      <c r="G21" s="558">
        <v>0</v>
      </c>
      <c r="H21" s="559">
        <v>0</v>
      </c>
      <c r="I21" s="159">
        <f t="shared" si="0"/>
        <v>5</v>
      </c>
      <c r="J21" s="189"/>
      <c r="K21" s="190"/>
      <c r="L21" s="191">
        <v>0.08</v>
      </c>
      <c r="M21" s="192">
        <f t="shared" si="1"/>
        <v>0</v>
      </c>
      <c r="N21" s="193">
        <f t="shared" si="2"/>
        <v>0</v>
      </c>
      <c r="O21" s="206"/>
      <c r="P21" s="194">
        <f t="shared" si="3"/>
        <v>0</v>
      </c>
      <c r="Q21" s="192">
        <f t="shared" si="4"/>
        <v>0</v>
      </c>
      <c r="R21" s="195">
        <f t="shared" si="5"/>
        <v>0</v>
      </c>
      <c r="S21" s="195">
        <f t="shared" si="6"/>
        <v>0</v>
      </c>
      <c r="T21" s="194">
        <f t="shared" si="7"/>
        <v>0</v>
      </c>
      <c r="U21" s="194">
        <f t="shared" si="8"/>
        <v>0</v>
      </c>
    </row>
    <row r="22" spans="1:21" ht="22.5">
      <c r="A22" s="213" t="s">
        <v>362</v>
      </c>
      <c r="B22" s="119" t="s">
        <v>363</v>
      </c>
      <c r="C22" s="109"/>
      <c r="D22" s="109"/>
      <c r="E22" s="110" t="s">
        <v>364</v>
      </c>
      <c r="F22" s="160">
        <v>4</v>
      </c>
      <c r="G22" s="560">
        <v>1</v>
      </c>
      <c r="H22" s="561">
        <v>1</v>
      </c>
      <c r="I22" s="159">
        <f t="shared" si="0"/>
        <v>6</v>
      </c>
      <c r="J22" s="189"/>
      <c r="K22" s="190"/>
      <c r="L22" s="191">
        <v>0.08</v>
      </c>
      <c r="M22" s="192">
        <f t="shared" si="1"/>
        <v>0</v>
      </c>
      <c r="N22" s="193">
        <f t="shared" si="2"/>
        <v>0</v>
      </c>
      <c r="O22" s="206"/>
      <c r="P22" s="194">
        <f t="shared" si="3"/>
        <v>0</v>
      </c>
      <c r="Q22" s="192">
        <f t="shared" si="4"/>
        <v>0</v>
      </c>
      <c r="R22" s="195">
        <f t="shared" si="5"/>
        <v>0</v>
      </c>
      <c r="S22" s="195">
        <f t="shared" si="6"/>
        <v>0</v>
      </c>
      <c r="T22" s="194">
        <f t="shared" si="7"/>
        <v>0</v>
      </c>
      <c r="U22" s="194">
        <f t="shared" si="8"/>
        <v>0</v>
      </c>
    </row>
    <row r="23" spans="1:21" ht="22.5">
      <c r="A23" s="213" t="s">
        <v>365</v>
      </c>
      <c r="B23" s="119" t="s">
        <v>366</v>
      </c>
      <c r="C23" s="109"/>
      <c r="D23" s="109"/>
      <c r="E23" s="110" t="s">
        <v>367</v>
      </c>
      <c r="F23" s="160">
        <v>2</v>
      </c>
      <c r="G23" s="560">
        <v>1</v>
      </c>
      <c r="H23" s="561">
        <v>1</v>
      </c>
      <c r="I23" s="159">
        <f t="shared" si="0"/>
        <v>4</v>
      </c>
      <c r="J23" s="189"/>
      <c r="K23" s="190"/>
      <c r="L23" s="191">
        <v>0.08</v>
      </c>
      <c r="M23" s="192">
        <f t="shared" si="1"/>
        <v>0</v>
      </c>
      <c r="N23" s="193">
        <f t="shared" si="2"/>
        <v>0</v>
      </c>
      <c r="O23" s="206"/>
      <c r="P23" s="194">
        <f t="shared" si="3"/>
        <v>0</v>
      </c>
      <c r="Q23" s="192">
        <f t="shared" si="4"/>
        <v>0</v>
      </c>
      <c r="R23" s="195">
        <f t="shared" si="5"/>
        <v>0</v>
      </c>
      <c r="S23" s="195">
        <f t="shared" si="6"/>
        <v>0</v>
      </c>
      <c r="T23" s="194">
        <f t="shared" si="7"/>
        <v>0</v>
      </c>
      <c r="U23" s="194">
        <f t="shared" si="8"/>
        <v>0</v>
      </c>
    </row>
    <row r="24" spans="1:21" ht="22.5">
      <c r="A24" s="213" t="s">
        <v>368</v>
      </c>
      <c r="B24" s="119" t="s">
        <v>369</v>
      </c>
      <c r="C24" s="109"/>
      <c r="D24" s="109"/>
      <c r="E24" s="110" t="s">
        <v>370</v>
      </c>
      <c r="F24" s="160">
        <v>10</v>
      </c>
      <c r="G24" s="560">
        <v>0</v>
      </c>
      <c r="H24" s="561">
        <v>5</v>
      </c>
      <c r="I24" s="159">
        <f t="shared" si="0"/>
        <v>15</v>
      </c>
      <c r="J24" s="189"/>
      <c r="K24" s="190"/>
      <c r="L24" s="191">
        <v>0.08</v>
      </c>
      <c r="M24" s="192">
        <f t="shared" si="1"/>
        <v>0</v>
      </c>
      <c r="N24" s="193">
        <f t="shared" si="2"/>
        <v>0</v>
      </c>
      <c r="O24" s="206"/>
      <c r="P24" s="194">
        <f t="shared" si="3"/>
        <v>0</v>
      </c>
      <c r="Q24" s="192">
        <f t="shared" si="4"/>
        <v>0</v>
      </c>
      <c r="R24" s="195">
        <f t="shared" si="5"/>
        <v>0</v>
      </c>
      <c r="S24" s="195">
        <f t="shared" si="6"/>
        <v>0</v>
      </c>
      <c r="T24" s="194">
        <f t="shared" si="7"/>
        <v>0</v>
      </c>
      <c r="U24" s="194">
        <f t="shared" si="8"/>
        <v>0</v>
      </c>
    </row>
    <row r="25" spans="1:21" ht="33.75">
      <c r="A25" s="213" t="s">
        <v>371</v>
      </c>
      <c r="B25" s="119" t="s">
        <v>372</v>
      </c>
      <c r="C25" s="109"/>
      <c r="D25" s="109"/>
      <c r="E25" s="110" t="s">
        <v>373</v>
      </c>
      <c r="F25" s="160">
        <v>1</v>
      </c>
      <c r="G25" s="560">
        <v>0</v>
      </c>
      <c r="H25" s="561">
        <v>2</v>
      </c>
      <c r="I25" s="159">
        <f t="shared" si="0"/>
        <v>3</v>
      </c>
      <c r="J25" s="189"/>
      <c r="K25" s="190"/>
      <c r="L25" s="191">
        <v>0.08</v>
      </c>
      <c r="M25" s="192">
        <f t="shared" si="1"/>
        <v>0</v>
      </c>
      <c r="N25" s="193">
        <f t="shared" si="2"/>
        <v>0</v>
      </c>
      <c r="O25" s="206"/>
      <c r="P25" s="194">
        <f t="shared" si="3"/>
        <v>0</v>
      </c>
      <c r="Q25" s="192">
        <f t="shared" si="4"/>
        <v>0</v>
      </c>
      <c r="R25" s="195">
        <f t="shared" si="5"/>
        <v>0</v>
      </c>
      <c r="S25" s="195">
        <f t="shared" si="6"/>
        <v>0</v>
      </c>
      <c r="T25" s="194">
        <f t="shared" si="7"/>
        <v>0</v>
      </c>
      <c r="U25" s="194">
        <f t="shared" si="8"/>
        <v>0</v>
      </c>
    </row>
    <row r="26" spans="1:21" ht="33.75">
      <c r="A26" s="213" t="s">
        <v>374</v>
      </c>
      <c r="B26" s="119" t="s">
        <v>375</v>
      </c>
      <c r="C26" s="109"/>
      <c r="D26" s="109"/>
      <c r="E26" s="110" t="s">
        <v>376</v>
      </c>
      <c r="F26" s="160">
        <v>1</v>
      </c>
      <c r="G26" s="560">
        <v>3</v>
      </c>
      <c r="H26" s="561">
        <v>1</v>
      </c>
      <c r="I26" s="159">
        <f t="shared" si="0"/>
        <v>5</v>
      </c>
      <c r="J26" s="189"/>
      <c r="K26" s="190"/>
      <c r="L26" s="191">
        <v>0.08</v>
      </c>
      <c r="M26" s="192">
        <f t="shared" si="1"/>
        <v>0</v>
      </c>
      <c r="N26" s="193">
        <f t="shared" si="2"/>
        <v>0</v>
      </c>
      <c r="O26" s="206"/>
      <c r="P26" s="194">
        <f t="shared" si="3"/>
        <v>0</v>
      </c>
      <c r="Q26" s="192">
        <f t="shared" si="4"/>
        <v>0</v>
      </c>
      <c r="R26" s="195">
        <f t="shared" si="5"/>
        <v>0</v>
      </c>
      <c r="S26" s="195">
        <f t="shared" si="6"/>
        <v>0</v>
      </c>
      <c r="T26" s="194">
        <f t="shared" si="7"/>
        <v>0</v>
      </c>
      <c r="U26" s="194">
        <f t="shared" si="8"/>
        <v>0</v>
      </c>
    </row>
    <row r="27" spans="1:21" ht="24">
      <c r="A27" s="599" t="s">
        <v>377</v>
      </c>
      <c r="B27" s="601" t="s">
        <v>378</v>
      </c>
      <c r="C27" s="601"/>
      <c r="D27" s="602"/>
      <c r="E27" s="603" t="s">
        <v>379</v>
      </c>
      <c r="F27" s="610">
        <v>0</v>
      </c>
      <c r="G27" s="611">
        <v>0</v>
      </c>
      <c r="H27" s="605">
        <v>1</v>
      </c>
      <c r="I27" s="612">
        <f t="shared" si="0"/>
        <v>1</v>
      </c>
      <c r="J27" s="606"/>
      <c r="K27" s="609"/>
      <c r="L27" s="607">
        <v>0.08</v>
      </c>
      <c r="M27" s="608">
        <f t="shared" si="1"/>
        <v>0</v>
      </c>
      <c r="N27" s="608">
        <f t="shared" si="2"/>
        <v>0</v>
      </c>
      <c r="O27" s="25"/>
      <c r="P27" s="194">
        <f t="shared" si="3"/>
        <v>0</v>
      </c>
      <c r="Q27" s="192">
        <f t="shared" si="4"/>
        <v>0</v>
      </c>
      <c r="R27" s="195">
        <f t="shared" si="5"/>
        <v>0</v>
      </c>
      <c r="S27" s="195">
        <f t="shared" si="6"/>
        <v>0</v>
      </c>
      <c r="T27" s="194">
        <f t="shared" si="7"/>
        <v>0</v>
      </c>
      <c r="U27" s="194">
        <f t="shared" si="8"/>
        <v>0</v>
      </c>
    </row>
    <row r="28" spans="1:21" ht="22.5">
      <c r="A28" s="599" t="s">
        <v>380</v>
      </c>
      <c r="B28" s="613" t="s">
        <v>381</v>
      </c>
      <c r="C28" s="614"/>
      <c r="D28" s="614"/>
      <c r="E28" s="615" t="s">
        <v>356</v>
      </c>
      <c r="F28" s="610">
        <v>5</v>
      </c>
      <c r="G28" s="611">
        <v>5</v>
      </c>
      <c r="H28" s="616">
        <v>5</v>
      </c>
      <c r="I28" s="612">
        <f t="shared" si="0"/>
        <v>15</v>
      </c>
      <c r="J28" s="617"/>
      <c r="K28" s="618"/>
      <c r="L28" s="619">
        <v>0.08</v>
      </c>
      <c r="M28" s="608">
        <f t="shared" si="1"/>
        <v>0</v>
      </c>
      <c r="N28" s="608">
        <f t="shared" si="2"/>
        <v>0</v>
      </c>
      <c r="O28" s="206"/>
      <c r="P28" s="194">
        <f t="shared" si="3"/>
        <v>0</v>
      </c>
      <c r="Q28" s="192">
        <f t="shared" si="4"/>
        <v>0</v>
      </c>
      <c r="R28" s="195">
        <f t="shared" si="5"/>
        <v>0</v>
      </c>
      <c r="S28" s="195">
        <f t="shared" si="6"/>
        <v>0</v>
      </c>
      <c r="T28" s="194">
        <f t="shared" si="7"/>
        <v>0</v>
      </c>
      <c r="U28" s="194">
        <f t="shared" si="8"/>
        <v>0</v>
      </c>
    </row>
    <row r="29" spans="1:21" ht="22.5">
      <c r="A29" s="599" t="s">
        <v>382</v>
      </c>
      <c r="B29" s="613" t="s">
        <v>383</v>
      </c>
      <c r="C29" s="614"/>
      <c r="D29" s="614"/>
      <c r="E29" s="615" t="s">
        <v>384</v>
      </c>
      <c r="F29" s="610">
        <v>3</v>
      </c>
      <c r="G29" s="611">
        <v>1</v>
      </c>
      <c r="H29" s="616">
        <v>1</v>
      </c>
      <c r="I29" s="612">
        <f t="shared" si="0"/>
        <v>5</v>
      </c>
      <c r="J29" s="617"/>
      <c r="K29" s="618"/>
      <c r="L29" s="619">
        <v>0.08</v>
      </c>
      <c r="M29" s="608">
        <f t="shared" si="1"/>
        <v>0</v>
      </c>
      <c r="N29" s="608">
        <f t="shared" si="2"/>
        <v>0</v>
      </c>
      <c r="O29" s="206"/>
      <c r="P29" s="194">
        <f t="shared" si="3"/>
        <v>0</v>
      </c>
      <c r="Q29" s="192">
        <f t="shared" si="4"/>
        <v>0</v>
      </c>
      <c r="R29" s="195">
        <f t="shared" si="5"/>
        <v>0</v>
      </c>
      <c r="S29" s="195">
        <f t="shared" si="6"/>
        <v>0</v>
      </c>
      <c r="T29" s="194">
        <f t="shared" si="7"/>
        <v>0</v>
      </c>
      <c r="U29" s="194">
        <f t="shared" si="8"/>
        <v>0</v>
      </c>
    </row>
    <row r="30" spans="1:21" ht="22.5">
      <c r="A30" s="599" t="s">
        <v>385</v>
      </c>
      <c r="B30" s="613" t="s">
        <v>386</v>
      </c>
      <c r="C30" s="614"/>
      <c r="D30" s="614"/>
      <c r="E30" s="615" t="s">
        <v>387</v>
      </c>
      <c r="F30" s="610">
        <v>2</v>
      </c>
      <c r="G30" s="611">
        <v>0</v>
      </c>
      <c r="H30" s="616">
        <v>0</v>
      </c>
      <c r="I30" s="612">
        <f t="shared" si="0"/>
        <v>2</v>
      </c>
      <c r="J30" s="617"/>
      <c r="K30" s="618"/>
      <c r="L30" s="619">
        <v>0.08</v>
      </c>
      <c r="M30" s="608">
        <f t="shared" si="1"/>
        <v>0</v>
      </c>
      <c r="N30" s="608">
        <f t="shared" si="2"/>
        <v>0</v>
      </c>
      <c r="O30" s="206"/>
      <c r="P30" s="194">
        <f t="shared" si="3"/>
        <v>0</v>
      </c>
      <c r="Q30" s="192">
        <f t="shared" si="4"/>
        <v>0</v>
      </c>
      <c r="R30" s="195">
        <f t="shared" si="5"/>
        <v>0</v>
      </c>
      <c r="S30" s="195">
        <f t="shared" si="6"/>
        <v>0</v>
      </c>
      <c r="T30" s="194">
        <f t="shared" si="7"/>
        <v>0</v>
      </c>
      <c r="U30" s="194">
        <f t="shared" si="8"/>
        <v>0</v>
      </c>
    </row>
    <row r="31" spans="1:21" ht="33.75">
      <c r="A31" s="599" t="s">
        <v>388</v>
      </c>
      <c r="B31" s="613" t="s">
        <v>389</v>
      </c>
      <c r="C31" s="614"/>
      <c r="D31" s="614"/>
      <c r="E31" s="615" t="s">
        <v>390</v>
      </c>
      <c r="F31" s="610">
        <v>5</v>
      </c>
      <c r="G31" s="611">
        <v>1</v>
      </c>
      <c r="H31" s="616">
        <v>0</v>
      </c>
      <c r="I31" s="612">
        <f t="shared" si="0"/>
        <v>6</v>
      </c>
      <c r="J31" s="617"/>
      <c r="K31" s="618"/>
      <c r="L31" s="619">
        <v>0.08</v>
      </c>
      <c r="M31" s="608">
        <f t="shared" si="1"/>
        <v>0</v>
      </c>
      <c r="N31" s="608">
        <f t="shared" si="2"/>
        <v>0</v>
      </c>
      <c r="O31" s="206"/>
      <c r="P31" s="194">
        <f t="shared" si="3"/>
        <v>0</v>
      </c>
      <c r="Q31" s="192">
        <f t="shared" si="4"/>
        <v>0</v>
      </c>
      <c r="R31" s="195">
        <f t="shared" si="5"/>
        <v>0</v>
      </c>
      <c r="S31" s="195">
        <f t="shared" si="6"/>
        <v>0</v>
      </c>
      <c r="T31" s="194">
        <f t="shared" si="7"/>
        <v>0</v>
      </c>
      <c r="U31" s="194">
        <f t="shared" si="8"/>
        <v>0</v>
      </c>
    </row>
    <row r="32" spans="1:21" ht="33.75">
      <c r="A32" s="599" t="s">
        <v>391</v>
      </c>
      <c r="B32" s="620" t="s">
        <v>392</v>
      </c>
      <c r="C32" s="614"/>
      <c r="D32" s="614"/>
      <c r="E32" s="615" t="s">
        <v>393</v>
      </c>
      <c r="F32" s="599">
        <v>10</v>
      </c>
      <c r="G32" s="621">
        <v>0</v>
      </c>
      <c r="H32" s="622">
        <v>0</v>
      </c>
      <c r="I32" s="612">
        <f t="shared" si="0"/>
        <v>10</v>
      </c>
      <c r="J32" s="617"/>
      <c r="K32" s="618"/>
      <c r="L32" s="619">
        <v>0.08</v>
      </c>
      <c r="M32" s="608">
        <f t="shared" si="1"/>
        <v>0</v>
      </c>
      <c r="N32" s="608">
        <f t="shared" si="2"/>
        <v>0</v>
      </c>
      <c r="O32" s="206"/>
      <c r="P32" s="194">
        <f t="shared" si="3"/>
        <v>0</v>
      </c>
      <c r="Q32" s="192">
        <f t="shared" si="4"/>
        <v>0</v>
      </c>
      <c r="R32" s="195">
        <f t="shared" si="5"/>
        <v>0</v>
      </c>
      <c r="S32" s="192">
        <f t="shared" si="6"/>
        <v>0</v>
      </c>
      <c r="T32" s="196">
        <f t="shared" si="7"/>
        <v>0</v>
      </c>
      <c r="U32" s="196">
        <f t="shared" si="8"/>
        <v>0</v>
      </c>
    </row>
    <row r="33" spans="1:21">
      <c r="A33" s="697" t="s">
        <v>394</v>
      </c>
      <c r="B33" s="697"/>
      <c r="C33" s="697"/>
      <c r="D33" s="697"/>
      <c r="E33" s="697"/>
      <c r="F33" s="697"/>
      <c r="G33" s="697"/>
      <c r="H33" s="697"/>
      <c r="I33" s="697"/>
      <c r="J33" s="697"/>
      <c r="K33" s="215"/>
      <c r="L33" s="216"/>
      <c r="M33" s="217">
        <f>SUM(M7:M32)</f>
        <v>0</v>
      </c>
      <c r="N33" s="217">
        <f>SUM(N7:N32)</f>
        <v>0</v>
      </c>
      <c r="O33" s="206"/>
      <c r="P33" s="218">
        <f t="shared" ref="P33:U33" si="9">SUM(P7:P32)</f>
        <v>0</v>
      </c>
      <c r="Q33" s="218">
        <f t="shared" si="9"/>
        <v>0</v>
      </c>
      <c r="R33" s="218">
        <f t="shared" si="9"/>
        <v>0</v>
      </c>
      <c r="S33" s="218">
        <f t="shared" si="9"/>
        <v>0</v>
      </c>
      <c r="T33" s="218">
        <f t="shared" si="9"/>
        <v>0</v>
      </c>
      <c r="U33" s="218">
        <f t="shared" si="9"/>
        <v>0</v>
      </c>
    </row>
    <row r="34" spans="1:21">
      <c r="A34" s="219"/>
      <c r="B34" s="220"/>
      <c r="C34" s="52"/>
      <c r="D34" s="180"/>
      <c r="E34" s="180"/>
      <c r="F34" s="180"/>
      <c r="G34" s="221"/>
      <c r="H34" s="222"/>
      <c r="I34" s="221"/>
      <c r="J34" s="223"/>
      <c r="K34" s="221"/>
      <c r="L34" s="224"/>
      <c r="M34" s="203"/>
      <c r="N34" s="180"/>
      <c r="O34" s="180"/>
      <c r="P34" s="180"/>
      <c r="Q34" s="180"/>
      <c r="R34" s="180"/>
      <c r="S34" s="180"/>
      <c r="T34" s="180"/>
      <c r="U34" s="180"/>
    </row>
    <row r="35" spans="1:21">
      <c r="A35" s="180"/>
      <c r="B35" s="180"/>
      <c r="C35" s="180"/>
      <c r="D35" s="180"/>
      <c r="E35" s="201"/>
      <c r="F35" s="202"/>
      <c r="G35" s="202"/>
      <c r="H35" s="202"/>
      <c r="I35" s="201"/>
      <c r="J35" s="201"/>
      <c r="K35" s="698"/>
      <c r="L35" s="698"/>
      <c r="M35" s="698"/>
      <c r="N35" s="180"/>
      <c r="O35" s="184"/>
      <c r="P35" s="204"/>
      <c r="Q35" s="204"/>
      <c r="R35" s="204"/>
      <c r="S35" s="180"/>
      <c r="T35" s="204"/>
      <c r="U35" s="180"/>
    </row>
    <row r="36" spans="1:21">
      <c r="A36" s="180" t="s">
        <v>99</v>
      </c>
      <c r="B36" s="52"/>
      <c r="C36" s="52"/>
      <c r="D36" s="180"/>
      <c r="E36" s="201"/>
      <c r="F36" s="180"/>
      <c r="G36" s="180"/>
      <c r="H36" s="180"/>
      <c r="I36" s="180"/>
      <c r="J36" s="201"/>
      <c r="K36" s="180"/>
      <c r="L36" s="203"/>
      <c r="M36" s="203"/>
      <c r="N36" s="180"/>
      <c r="O36" s="184"/>
      <c r="P36" s="204"/>
      <c r="Q36" s="204"/>
      <c r="R36" s="180"/>
      <c r="S36" s="180"/>
      <c r="T36" s="180"/>
      <c r="U36" s="180"/>
    </row>
    <row r="37" spans="1:21">
      <c r="A37" s="671" t="s">
        <v>98</v>
      </c>
      <c r="B37" s="644"/>
    </row>
  </sheetData>
  <mergeCells count="5">
    <mergeCell ref="P6:Q6"/>
    <mergeCell ref="R6:S6"/>
    <mergeCell ref="T6:U6"/>
    <mergeCell ref="A33:J33"/>
    <mergeCell ref="K35:M35"/>
  </mergeCells>
  <conditionalFormatting sqref="K28:K32 K17:K26 K7:K15">
    <cfRule type="expression" dxfId="48" priority="1">
      <formula>NA()</formula>
    </cfRule>
  </conditionalFormatting>
  <conditionalFormatting sqref="P7:Q32">
    <cfRule type="expression" dxfId="47" priority="2">
      <formula>NA()</formula>
    </cfRule>
  </conditionalFormatting>
  <conditionalFormatting sqref="R7:S15 R26:S32 S17:S25 R16:R25">
    <cfRule type="expression" dxfId="46" priority="3">
      <formula>NA()</formula>
    </cfRule>
  </conditionalFormatting>
  <conditionalFormatting sqref="T7:U15 T17:U32">
    <cfRule type="expression" dxfId="45" priority="4">
      <formula>NA()</formula>
    </cfRule>
  </conditionalFormatting>
  <pageMargins left="0.7" right="0.7" top="0.75" bottom="0.75" header="0.3" footer="0.3"/>
  <pageSetup paperSize="9" scale="5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15"/>
  <sheetViews>
    <sheetView zoomScaleNormal="100" workbookViewId="0">
      <selection activeCell="A5" sqref="A5"/>
    </sheetView>
  </sheetViews>
  <sheetFormatPr defaultRowHeight="15"/>
  <cols>
    <col min="1" max="1" width="6.140625" customWidth="1"/>
    <col min="2" max="2" width="21" customWidth="1"/>
  </cols>
  <sheetData>
    <row r="1" spans="1:21">
      <c r="A1" s="50" t="s">
        <v>0</v>
      </c>
      <c r="B1" s="53"/>
      <c r="C1" s="53"/>
      <c r="D1" s="102"/>
      <c r="E1" s="102"/>
      <c r="F1" s="53"/>
      <c r="G1" s="100"/>
      <c r="H1" s="53" t="s">
        <v>1</v>
      </c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</row>
    <row r="2" spans="1:21">
      <c r="A2" s="53" t="s">
        <v>2</v>
      </c>
      <c r="B2" s="53"/>
      <c r="C2" s="53"/>
      <c r="D2" s="225"/>
      <c r="E2" s="225"/>
      <c r="F2" s="53"/>
      <c r="G2" s="226"/>
      <c r="H2" s="226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</row>
    <row r="3" spans="1:21">
      <c r="A3" s="59"/>
      <c r="B3" s="59"/>
      <c r="C3" s="59"/>
      <c r="D3" s="102"/>
      <c r="E3" s="102"/>
      <c r="F3" s="53"/>
      <c r="G3" s="100"/>
      <c r="H3" s="100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</row>
    <row r="4" spans="1:21">
      <c r="A4" s="61" t="s">
        <v>395</v>
      </c>
      <c r="B4" s="61"/>
      <c r="C4" s="133"/>
      <c r="D4" s="227"/>
      <c r="E4" s="136"/>
      <c r="F4" s="228" t="s">
        <v>4</v>
      </c>
      <c r="G4" s="229"/>
      <c r="H4" s="229"/>
      <c r="I4" s="227"/>
      <c r="J4" s="227"/>
      <c r="K4" s="227"/>
      <c r="L4" s="227"/>
      <c r="M4" s="227"/>
      <c r="N4" s="136"/>
      <c r="O4" s="136"/>
      <c r="P4" s="136"/>
      <c r="Q4" s="136"/>
      <c r="R4" s="136"/>
      <c r="S4" s="136"/>
      <c r="T4" s="136"/>
      <c r="U4" s="136"/>
    </row>
    <row r="5" spans="1:21" ht="33.75">
      <c r="A5" s="64"/>
      <c r="B5" s="65"/>
      <c r="C5" s="64"/>
      <c r="D5" s="230"/>
      <c r="E5" s="230"/>
      <c r="F5" s="66" t="s">
        <v>5</v>
      </c>
      <c r="G5" s="556" t="s">
        <v>6</v>
      </c>
      <c r="H5" s="555" t="s">
        <v>7</v>
      </c>
      <c r="I5" s="66" t="s">
        <v>8</v>
      </c>
      <c r="J5" s="52"/>
      <c r="K5" s="52"/>
      <c r="L5" s="67"/>
      <c r="M5" s="52"/>
      <c r="N5" s="52"/>
      <c r="O5" s="56"/>
      <c r="P5" s="53"/>
      <c r="Q5" s="53"/>
      <c r="R5" s="53"/>
      <c r="S5" s="53"/>
      <c r="T5" s="53"/>
      <c r="U5" s="53"/>
    </row>
    <row r="6" spans="1:21" ht="56.25">
      <c r="A6" s="68" t="s">
        <v>9</v>
      </c>
      <c r="B6" s="68" t="s">
        <v>10</v>
      </c>
      <c r="C6" s="112" t="s">
        <v>11</v>
      </c>
      <c r="D6" s="112" t="s">
        <v>12</v>
      </c>
      <c r="E6" s="68" t="s">
        <v>13</v>
      </c>
      <c r="F6" s="68" t="s">
        <v>14</v>
      </c>
      <c r="G6" s="557" t="s">
        <v>14</v>
      </c>
      <c r="H6" s="555" t="s">
        <v>14</v>
      </c>
      <c r="I6" s="68" t="s">
        <v>156</v>
      </c>
      <c r="J6" s="68" t="s">
        <v>17</v>
      </c>
      <c r="K6" s="70" t="s">
        <v>18</v>
      </c>
      <c r="L6" s="68" t="s">
        <v>19</v>
      </c>
      <c r="M6" s="185" t="s">
        <v>20</v>
      </c>
      <c r="N6" s="68" t="s">
        <v>21</v>
      </c>
      <c r="O6" s="53"/>
      <c r="P6" s="687" t="s">
        <v>22</v>
      </c>
      <c r="Q6" s="687"/>
      <c r="R6" s="691" t="s">
        <v>23</v>
      </c>
      <c r="S6" s="691"/>
      <c r="T6" s="688" t="s">
        <v>24</v>
      </c>
      <c r="U6" s="688"/>
    </row>
    <row r="7" spans="1:21" ht="33.75">
      <c r="A7" s="231" t="s">
        <v>396</v>
      </c>
      <c r="B7" s="232" t="s">
        <v>397</v>
      </c>
      <c r="C7" s="233"/>
      <c r="D7" s="231"/>
      <c r="E7" s="234" t="s">
        <v>398</v>
      </c>
      <c r="F7" s="235">
        <v>4</v>
      </c>
      <c r="G7" s="562">
        <v>5</v>
      </c>
      <c r="H7" s="563">
        <v>10</v>
      </c>
      <c r="I7" s="32">
        <f>SUM(F7:H7)</f>
        <v>19</v>
      </c>
      <c r="J7" s="32"/>
      <c r="K7" s="623"/>
      <c r="L7" s="236">
        <v>0.08</v>
      </c>
      <c r="M7" s="237">
        <f>ROUND((I7*K7),2)</f>
        <v>0</v>
      </c>
      <c r="N7" s="238">
        <f>ROUND((M7+M7*L7),2)</f>
        <v>0</v>
      </c>
      <c r="O7" s="239"/>
      <c r="P7" s="81">
        <f>ROUND((F7*K7),2)</f>
        <v>0</v>
      </c>
      <c r="Q7" s="115">
        <f>ROUND((P7+P7*L7),2)</f>
        <v>0</v>
      </c>
      <c r="R7" s="118">
        <f>ROUND((G7*K7),2)</f>
        <v>0</v>
      </c>
      <c r="S7" s="118">
        <f>ROUND((R7+R7*L7),2)</f>
        <v>0</v>
      </c>
      <c r="T7" s="81">
        <f>ROUND((H7*K7),2)</f>
        <v>0</v>
      </c>
      <c r="U7" s="81">
        <f>ROUND((T7+T7*L7),2)</f>
        <v>0</v>
      </c>
    </row>
    <row r="8" spans="1:21" ht="33.75">
      <c r="A8" s="231" t="s">
        <v>399</v>
      </c>
      <c r="B8" s="232" t="s">
        <v>400</v>
      </c>
      <c r="C8" s="233"/>
      <c r="D8" s="231"/>
      <c r="E8" s="234" t="s">
        <v>401</v>
      </c>
      <c r="F8" s="235">
        <v>300</v>
      </c>
      <c r="G8" s="562">
        <v>300</v>
      </c>
      <c r="H8" s="563">
        <v>400</v>
      </c>
      <c r="I8" s="32">
        <f t="shared" ref="I8:I10" si="0">SUM(F8:H8)</f>
        <v>1000</v>
      </c>
      <c r="J8" s="32"/>
      <c r="K8" s="623"/>
      <c r="L8" s="236">
        <v>0.08</v>
      </c>
      <c r="M8" s="237">
        <f t="shared" ref="M8:M10" si="1">ROUND((I8*K8),2)</f>
        <v>0</v>
      </c>
      <c r="N8" s="238">
        <f t="shared" ref="N8:N10" si="2">ROUND((M8+M8*L8),2)</f>
        <v>0</v>
      </c>
      <c r="O8" s="239"/>
      <c r="P8" s="81">
        <f t="shared" ref="P8:P10" si="3">ROUND((F8*K8),2)</f>
        <v>0</v>
      </c>
      <c r="Q8" s="115">
        <f>ROUND((P8+P8*L8),2)</f>
        <v>0</v>
      </c>
      <c r="R8" s="118">
        <f>ROUND((G8*K8),2)</f>
        <v>0</v>
      </c>
      <c r="S8" s="118">
        <f t="shared" ref="S8:S10" si="4">ROUND((R8+R8*L8),2)</f>
        <v>0</v>
      </c>
      <c r="T8" s="81">
        <f t="shared" ref="T8:T10" si="5">ROUND((H8*K8),2)</f>
        <v>0</v>
      </c>
      <c r="U8" s="81">
        <f t="shared" ref="U8:U10" si="6">ROUND((T8+T8*L8),2)</f>
        <v>0</v>
      </c>
    </row>
    <row r="9" spans="1:21" ht="33.75">
      <c r="A9" s="231" t="s">
        <v>402</v>
      </c>
      <c r="B9" s="232" t="s">
        <v>403</v>
      </c>
      <c r="C9" s="233"/>
      <c r="D9" s="231"/>
      <c r="E9" s="234" t="s">
        <v>398</v>
      </c>
      <c r="F9" s="235">
        <v>250</v>
      </c>
      <c r="G9" s="562">
        <v>300</v>
      </c>
      <c r="H9" s="563">
        <v>300</v>
      </c>
      <c r="I9" s="32">
        <f t="shared" si="0"/>
        <v>850</v>
      </c>
      <c r="J9" s="32"/>
      <c r="K9" s="623"/>
      <c r="L9" s="236">
        <v>0.08</v>
      </c>
      <c r="M9" s="237">
        <f t="shared" si="1"/>
        <v>0</v>
      </c>
      <c r="N9" s="238">
        <f t="shared" si="2"/>
        <v>0</v>
      </c>
      <c r="O9" s="239"/>
      <c r="P9" s="81">
        <f t="shared" si="3"/>
        <v>0</v>
      </c>
      <c r="Q9" s="115">
        <f>ROUND((P9+P9*L9),2)</f>
        <v>0</v>
      </c>
      <c r="R9" s="118">
        <f>ROUND((G9*K9),2)</f>
        <v>0</v>
      </c>
      <c r="S9" s="118">
        <f t="shared" si="4"/>
        <v>0</v>
      </c>
      <c r="T9" s="81">
        <f t="shared" si="5"/>
        <v>0</v>
      </c>
      <c r="U9" s="81">
        <f t="shared" si="6"/>
        <v>0</v>
      </c>
    </row>
    <row r="10" spans="1:21" ht="33.75">
      <c r="A10" s="240" t="s">
        <v>404</v>
      </c>
      <c r="B10" s="241" t="s">
        <v>405</v>
      </c>
      <c r="C10" s="242"/>
      <c r="D10" s="240"/>
      <c r="E10" s="243" t="s">
        <v>398</v>
      </c>
      <c r="F10" s="175">
        <v>50</v>
      </c>
      <c r="G10" s="564">
        <v>150</v>
      </c>
      <c r="H10" s="565">
        <v>100</v>
      </c>
      <c r="I10" s="32">
        <f t="shared" si="0"/>
        <v>300</v>
      </c>
      <c r="J10" s="45"/>
      <c r="K10" s="624"/>
      <c r="L10" s="244">
        <v>0.08</v>
      </c>
      <c r="M10" s="237">
        <f t="shared" si="1"/>
        <v>0</v>
      </c>
      <c r="N10" s="238">
        <f t="shared" si="2"/>
        <v>0</v>
      </c>
      <c r="O10" s="239"/>
      <c r="P10" s="81">
        <f t="shared" si="3"/>
        <v>0</v>
      </c>
      <c r="Q10" s="245">
        <f>ROUND((P10+P10*L10),2)</f>
        <v>0</v>
      </c>
      <c r="R10" s="118">
        <f>ROUND((G10*K10),2)</f>
        <v>0</v>
      </c>
      <c r="S10" s="118">
        <f t="shared" si="4"/>
        <v>0</v>
      </c>
      <c r="T10" s="81">
        <f t="shared" si="5"/>
        <v>0</v>
      </c>
      <c r="U10" s="81">
        <f t="shared" si="6"/>
        <v>0</v>
      </c>
    </row>
    <row r="11" spans="1:21">
      <c r="A11" s="699" t="s">
        <v>406</v>
      </c>
      <c r="B11" s="699"/>
      <c r="C11" s="699"/>
      <c r="D11" s="699"/>
      <c r="E11" s="699"/>
      <c r="F11" s="699"/>
      <c r="G11" s="699"/>
      <c r="H11" s="699"/>
      <c r="I11" s="699"/>
      <c r="J11" s="699"/>
      <c r="K11" s="699"/>
      <c r="L11" s="699"/>
      <c r="M11" s="246">
        <f>SUM(M7:M10)</f>
        <v>0</v>
      </c>
      <c r="N11" s="247">
        <f>SUM(N7:N10)</f>
        <v>0</v>
      </c>
      <c r="O11" s="53"/>
      <c r="P11" s="81">
        <f>SUM(P7:P10)</f>
        <v>0</v>
      </c>
      <c r="Q11" s="99">
        <f t="shared" ref="Q11:U11" si="7">SUM(Q7:Q10)</f>
        <v>0</v>
      </c>
      <c r="R11" s="99">
        <f t="shared" si="7"/>
        <v>0</v>
      </c>
      <c r="S11" s="99">
        <f t="shared" si="7"/>
        <v>0</v>
      </c>
      <c r="T11" s="99">
        <f t="shared" si="7"/>
        <v>0</v>
      </c>
      <c r="U11" s="99">
        <f t="shared" si="7"/>
        <v>0</v>
      </c>
    </row>
    <row r="12" spans="1:21">
      <c r="A12" s="57"/>
      <c r="B12" s="57"/>
      <c r="C12" s="248"/>
      <c r="D12" s="249"/>
      <c r="E12" s="102"/>
      <c r="F12" s="53"/>
      <c r="G12" s="100"/>
      <c r="H12" s="100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</row>
    <row r="13" spans="1:21">
      <c r="A13" s="53" t="s">
        <v>98</v>
      </c>
      <c r="B13" s="53"/>
      <c r="C13" s="53"/>
      <c r="D13" s="102"/>
      <c r="E13" s="102"/>
      <c r="F13" s="102"/>
      <c r="G13" s="102"/>
      <c r="H13" s="102"/>
      <c r="I13" s="57"/>
      <c r="J13" s="57"/>
      <c r="K13" s="53"/>
      <c r="L13" s="55"/>
      <c r="M13" s="55"/>
      <c r="N13" s="53"/>
      <c r="O13" s="56"/>
      <c r="P13" s="103"/>
      <c r="Q13" s="103"/>
      <c r="R13" s="103"/>
      <c r="S13" s="53"/>
      <c r="T13" s="103"/>
      <c r="U13" s="53"/>
    </row>
    <row r="14" spans="1:21">
      <c r="A14" s="53" t="s">
        <v>99</v>
      </c>
      <c r="B14" s="53"/>
      <c r="C14" s="53"/>
      <c r="D14" s="102"/>
      <c r="E14" s="102"/>
      <c r="F14" s="53"/>
      <c r="G14" s="53"/>
      <c r="H14" s="53"/>
      <c r="I14" s="53"/>
      <c r="J14" s="57"/>
      <c r="K14" s="53"/>
      <c r="L14" s="55"/>
      <c r="M14" s="55"/>
      <c r="N14" s="53"/>
      <c r="O14" s="56"/>
      <c r="P14" s="103"/>
      <c r="Q14" s="103"/>
      <c r="R14" s="53"/>
      <c r="S14" s="53"/>
      <c r="T14" s="53"/>
      <c r="U14" s="53"/>
    </row>
    <row r="15" spans="1:21">
      <c r="A15" s="53"/>
      <c r="B15" s="53"/>
      <c r="C15" s="53"/>
      <c r="D15" s="102"/>
      <c r="E15" s="102"/>
      <c r="F15" s="102"/>
      <c r="G15" s="693"/>
      <c r="H15" s="693"/>
      <c r="I15" s="693"/>
      <c r="J15" s="57"/>
      <c r="K15" s="53"/>
      <c r="L15" s="55"/>
      <c r="M15" s="55"/>
      <c r="N15" s="53"/>
      <c r="O15" s="56"/>
      <c r="P15" s="103"/>
      <c r="Q15" s="103"/>
      <c r="R15" s="53"/>
      <c r="S15" s="53"/>
      <c r="T15" s="53"/>
      <c r="U15" s="53"/>
    </row>
  </sheetData>
  <mergeCells count="5">
    <mergeCell ref="P6:Q6"/>
    <mergeCell ref="R6:S6"/>
    <mergeCell ref="T6:U6"/>
    <mergeCell ref="A11:L11"/>
    <mergeCell ref="G15:I15"/>
  </mergeCells>
  <conditionalFormatting sqref="P7:Q7 Q8:Q10 P8:P11">
    <cfRule type="expression" dxfId="44" priority="1">
      <formula>NA()</formula>
    </cfRule>
  </conditionalFormatting>
  <conditionalFormatting sqref="R7:S10">
    <cfRule type="expression" dxfId="43" priority="2">
      <formula>NA()</formula>
    </cfRule>
  </conditionalFormatting>
  <conditionalFormatting sqref="T7:U10">
    <cfRule type="expression" dxfId="42" priority="3">
      <formula>NA()</formula>
    </cfRule>
  </conditionalFormatting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25</vt:i4>
      </vt:variant>
      <vt:variant>
        <vt:lpstr>Nazwane zakresy</vt:lpstr>
      </vt:variant>
      <vt:variant>
        <vt:i4>6</vt:i4>
      </vt:variant>
    </vt:vector>
  </HeadingPairs>
  <TitlesOfParts>
    <vt:vector size="31" baseType="lpstr">
      <vt:lpstr>Część 1 antybiotyki</vt:lpstr>
      <vt:lpstr>Część 2 antybiotyki</vt:lpstr>
      <vt:lpstr>Część 3 antybiotyki</vt:lpstr>
      <vt:lpstr>Część 4 antybiotyki</vt:lpstr>
      <vt:lpstr>Część 5 pprątkowe</vt:lpstr>
      <vt:lpstr>Część 6 pprątkowe 2</vt:lpstr>
      <vt:lpstr>Część 7  narkotyki</vt:lpstr>
      <vt:lpstr>Część 8 psychotropy</vt:lpstr>
      <vt:lpstr>Część 9 enoxaparin</vt:lpstr>
      <vt:lpstr>Część 10 nadroparyna</vt:lpstr>
      <vt:lpstr>Część 11 onkologiczne</vt:lpstr>
      <vt:lpstr>Część 12 onkologiczne</vt:lpstr>
      <vt:lpstr>Część 13  płyny</vt:lpstr>
      <vt:lpstr>Część 14 alectinib</vt:lpstr>
      <vt:lpstr>Część 15 atezolizumab</vt:lpstr>
      <vt:lpstr>Część 16  durvalumab</vt:lpstr>
      <vt:lpstr>Część 17 nivolumab</vt:lpstr>
      <vt:lpstr>Część 18 pembrolizumab</vt:lpstr>
      <vt:lpstr>Część 19 różne 1</vt:lpstr>
      <vt:lpstr>Część 20 różne 2</vt:lpstr>
      <vt:lpstr>Część 21 różne 3</vt:lpstr>
      <vt:lpstr>Część 22 różne 4</vt:lpstr>
      <vt:lpstr>Część 23 różne 5</vt:lpstr>
      <vt:lpstr>Część 24 różne 6</vt:lpstr>
      <vt:lpstr>Arkusz1</vt:lpstr>
      <vt:lpstr>'Część 14 alectinib'!Obszar_wydruku</vt:lpstr>
      <vt:lpstr>'Część 16  durvalumab'!Obszar_wydruku</vt:lpstr>
      <vt:lpstr>'Część 19 różne 1'!Obszar_wydruku</vt:lpstr>
      <vt:lpstr>'Część 20 różne 2'!Obszar_wydruku</vt:lpstr>
      <vt:lpstr>'Część 23 różne 5'!Obszar_wydruku</vt:lpstr>
      <vt:lpstr>'Część 6 pprątkowe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K</dc:creator>
  <cp:lastModifiedBy>User</cp:lastModifiedBy>
  <cp:lastPrinted>2022-11-09T08:54:21Z</cp:lastPrinted>
  <dcterms:created xsi:type="dcterms:W3CDTF">2022-09-21T19:17:44Z</dcterms:created>
  <dcterms:modified xsi:type="dcterms:W3CDTF">2022-11-09T08:54:25Z</dcterms:modified>
</cp:coreProperties>
</file>