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hared drives\Trade&amp;Distribution PL Przetargi\PRZETARGI\2022\Wodzisław Śląski\Bracka\2022-11-14 Alecensa, Tecentriq\OFERTA Wodzisław Śląski Bracka 12 2022 DZP PN\"/>
    </mc:Choice>
  </mc:AlternateContent>
  <bookViews>
    <workbookView xWindow="0" yWindow="120" windowWidth="25050" windowHeight="10545" tabRatio="835"/>
  </bookViews>
  <sheets>
    <sheet name="Część 14 alectinib" sheetId="14" r:id="rId1"/>
    <sheet name="Część 15 atezolizumab" sheetId="15" r:id="rId2"/>
    <sheet name="Arkusz1" sheetId="25" r:id="rId3"/>
  </sheets>
  <definedNames>
    <definedName name="_xlnm.Print_Area" localSheetId="0">'Część 14 alectinib'!$A$1:$U$13</definedName>
    <definedName name="_xlnm.Print_Area" localSheetId="1">'Część 15 atezolizumab'!$A$1:$U$16</definedName>
  </definedNames>
  <calcPr calcId="162913"/>
</workbook>
</file>

<file path=xl/calcChain.xml><?xml version="1.0" encoding="utf-8"?>
<calcChain xmlns="http://schemas.openxmlformats.org/spreadsheetml/2006/main">
  <c r="B7" i="25" l="1"/>
  <c r="B6" i="25"/>
  <c r="T7" i="15" l="1"/>
  <c r="T8" i="15" s="1"/>
  <c r="L7" i="25" s="1"/>
  <c r="R7" i="15"/>
  <c r="R8" i="15" s="1"/>
  <c r="I7" i="25" s="1"/>
  <c r="P7" i="15"/>
  <c r="P8" i="15" s="1"/>
  <c r="F7" i="25" s="1"/>
  <c r="I7" i="15"/>
  <c r="M7" i="15" s="1"/>
  <c r="M8" i="15" s="1"/>
  <c r="C7" i="25" s="1"/>
  <c r="R8" i="14"/>
  <c r="I6" i="25" s="1"/>
  <c r="Q8" i="14"/>
  <c r="G6" i="25" s="1"/>
  <c r="P8" i="14"/>
  <c r="F6" i="25" s="1"/>
  <c r="T7" i="14"/>
  <c r="T8" i="14" s="1"/>
  <c r="L6" i="25" s="1"/>
  <c r="R7" i="14"/>
  <c r="S7" i="14" s="1"/>
  <c r="P7" i="14"/>
  <c r="Q7" i="14" s="1"/>
  <c r="I7" i="14"/>
  <c r="M7" i="14" s="1"/>
  <c r="S8" i="14" l="1"/>
  <c r="J6" i="25" s="1"/>
  <c r="Q7" i="15"/>
  <c r="Q8" i="15" s="1"/>
  <c r="G7" i="25" s="1"/>
  <c r="U7" i="15"/>
  <c r="U8" i="15" s="1"/>
  <c r="M7" i="25" s="1"/>
  <c r="S7" i="15"/>
  <c r="S8" i="15" s="1"/>
  <c r="J7" i="25" s="1"/>
  <c r="U7" i="14"/>
  <c r="U8" i="14" s="1"/>
  <c r="M6" i="25" s="1"/>
  <c r="N7" i="15"/>
  <c r="N8" i="15" s="1"/>
  <c r="D7" i="25" s="1"/>
  <c r="N7" i="14"/>
  <c r="N8" i="14" s="1"/>
  <c r="D6" i="25" s="1"/>
  <c r="M8" i="14"/>
  <c r="C6" i="25" s="1"/>
  <c r="J8" i="25" l="1"/>
  <c r="L8" i="25"/>
  <c r="M8" i="25"/>
  <c r="I8" i="25" l="1"/>
  <c r="D8" i="25"/>
  <c r="F8" i="25"/>
  <c r="C8" i="25"/>
  <c r="G8" i="25" l="1"/>
</calcChain>
</file>

<file path=xl/sharedStrings.xml><?xml version="1.0" encoding="utf-8"?>
<sst xmlns="http://schemas.openxmlformats.org/spreadsheetml/2006/main" count="88" uniqueCount="54">
  <si>
    <t>Nazwa: Dostawy leków dla szpitali w ramach wspólnego zamówienia szpitali</t>
  </si>
  <si>
    <t>Załącznik nr 4 do SWZ</t>
  </si>
  <si>
    <t>Nr sprawy 12/2022/DZP/PN</t>
  </si>
  <si>
    <t>ARKUSZ ASORTYMENTOWO-CENOWY</t>
  </si>
  <si>
    <t>Szpital w Orzeszu *</t>
  </si>
  <si>
    <t>Szpital w Wodzisławiu *</t>
  </si>
  <si>
    <t>Szpital Pilchowice *</t>
  </si>
  <si>
    <t>Razem</t>
  </si>
  <si>
    <t>Nr poz.</t>
  </si>
  <si>
    <t>Nazwa chemiczna leku / dawka</t>
  </si>
  <si>
    <t>Nazwa handlowa leku</t>
  </si>
  <si>
    <t>KOD EAN</t>
  </si>
  <si>
    <t>Dawka / sugerowane opakowanie</t>
  </si>
  <si>
    <t>ilość opak. na 12 m-cy 01.01.2023-31.12.2023</t>
  </si>
  <si>
    <t>zmiana ilości opakowań (TAK/ NIE)</t>
  </si>
  <si>
    <t>cena jedn netto op handlowego</t>
  </si>
  <si>
    <t>podatek</t>
  </si>
  <si>
    <t>Razem wartość netto</t>
  </si>
  <si>
    <t>Razem wartość brutto</t>
  </si>
  <si>
    <t>Orzesze</t>
  </si>
  <si>
    <t>Wodzisław</t>
  </si>
  <si>
    <t>Pilchowice</t>
  </si>
  <si>
    <t xml:space="preserve">* w przypadku zmiany ilości sztuk w opakowaniu, Wykonawca przelicza ilość opakowań (pozycje ilości opakowań dla poszczególnych szpitali)  zaokr w górę do pełnych opakowań </t>
  </si>
  <si>
    <t>(arkusz należy opatrzeć kwalifikowanym podpisem elektronicznym osoby uprawnionej do składania oświadczeń woli w imieniu Wykonawcy)</t>
  </si>
  <si>
    <t>ilość opakowań na 12 miesięcy</t>
  </si>
  <si>
    <t>Część nr 14 - Dostawy leku Alectinib</t>
  </si>
  <si>
    <t>ilość opak. na 12 m-cy 01.01.2022-31.12.2022</t>
  </si>
  <si>
    <t>ilość opakowań do 31.12.2022</t>
  </si>
  <si>
    <t>14.1</t>
  </si>
  <si>
    <t>Alectinib 150 mg</t>
  </si>
  <si>
    <t>150 mg / 224 szt.</t>
  </si>
  <si>
    <t>Razem  wartość Część nr 14</t>
  </si>
  <si>
    <t xml:space="preserve">* w przypadku zmiany ilości sztuk w opakowaniu, Wykonawca przelicza ilość opakowań zaokr w górę do pełnych opakowań </t>
  </si>
  <si>
    <t>ilość opak. na 12 m-cy 01.01.2023-31.12.20223</t>
  </si>
  <si>
    <t>15.1</t>
  </si>
  <si>
    <t>Atezolizumab 1200mg</t>
  </si>
  <si>
    <t>1 op= 1 fiol 1200mg/20ml</t>
  </si>
  <si>
    <t>Razem  wartość Część nr 15</t>
  </si>
  <si>
    <t>Ogółem</t>
  </si>
  <si>
    <t>nr zadania</t>
  </si>
  <si>
    <t>nazwa zadania</t>
  </si>
  <si>
    <t xml:space="preserve"> netto</t>
  </si>
  <si>
    <t xml:space="preserve"> brutto</t>
  </si>
  <si>
    <t>netto</t>
  </si>
  <si>
    <t>Część 14</t>
  </si>
  <si>
    <t>Część 15</t>
  </si>
  <si>
    <t>razem</t>
  </si>
  <si>
    <t xml:space="preserve">Część nr  15 - Dostawy leku Atezolizumab </t>
  </si>
  <si>
    <r>
      <rPr>
        <b/>
        <sz val="9"/>
        <rFont val="Arial"/>
        <family val="2"/>
        <charset val="238"/>
      </rPr>
      <t>Odbiorca</t>
    </r>
    <r>
      <rPr>
        <sz val="9"/>
        <rFont val="Arial"/>
        <family val="2"/>
        <charset val="238"/>
      </rPr>
      <t>: Apteka Szpitalna Wielospecjalistycznego Szpitala Powiatowego S.A. im. dr B. Hagera ul. Pyskowicka 47-51 (parter), 42-612 Tarnowskie Góry, tel. 32 390 82 71 lub 32 390 82 72</t>
    </r>
  </si>
  <si>
    <t>ALECENSA</t>
  </si>
  <si>
    <t>NIE</t>
  </si>
  <si>
    <t xml:space="preserve">05902768001143
</t>
  </si>
  <si>
    <t>TECENTRIQ</t>
  </si>
  <si>
    <t>05902768001167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</si>
</sst>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3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sz val="10"/>
      <color indexed="8"/>
      <name val="Arial CE"/>
      <family val="2"/>
      <charset val="238"/>
    </font>
    <font>
      <sz val="12"/>
      <color indexed="8"/>
      <name val="Times New Roman"/>
      <family val="1"/>
      <charset val="238"/>
    </font>
    <font>
      <sz val="12"/>
      <color indexed="8"/>
      <name val="Arial"/>
      <family val="2"/>
      <charset val="238"/>
    </font>
    <font>
      <sz val="10"/>
      <color indexed="8"/>
      <name val="Arial1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Arial"/>
      <family val="2"/>
      <charset val="1"/>
    </font>
    <font>
      <u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5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00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4">
    <xf numFmtId="0" fontId="0" fillId="0" borderId="0"/>
    <xf numFmtId="0" fontId="10" fillId="0" borderId="0"/>
    <xf numFmtId="0" fontId="12" fillId="0" borderId="0"/>
    <xf numFmtId="0" fontId="15" fillId="0" borderId="0"/>
  </cellStyleXfs>
  <cellXfs count="113">
    <xf numFmtId="0" fontId="0" fillId="0" borderId="0" xfId="0"/>
    <xf numFmtId="0" fontId="0" fillId="0" borderId="0" xfId="0" applyFont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wrapText="1"/>
    </xf>
    <xf numFmtId="0" fontId="2" fillId="0" borderId="0" xfId="0" applyFont="1" applyAlignment="1" applyProtection="1"/>
    <xf numFmtId="4" fontId="2" fillId="0" borderId="0" xfId="0" applyNumberFormat="1" applyFont="1" applyAlignment="1" applyProtection="1">
      <alignment horizontal="right"/>
    </xf>
    <xf numFmtId="0" fontId="2" fillId="0" borderId="0" xfId="0" applyFont="1" applyBorder="1" applyAlignment="1" applyProtection="1"/>
    <xf numFmtId="0" fontId="2" fillId="0" borderId="0" xfId="0" applyFont="1" applyAlignment="1" applyProtection="1">
      <alignment horizontal="center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6" fillId="2" borderId="2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vertical="center"/>
    </xf>
    <xf numFmtId="0" fontId="2" fillId="0" borderId="6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center" vertical="center"/>
    </xf>
    <xf numFmtId="4" fontId="2" fillId="0" borderId="0" xfId="0" applyNumberFormat="1" applyFont="1" applyAlignment="1" applyProtection="1"/>
    <xf numFmtId="0" fontId="6" fillId="0" borderId="2" xfId="0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right" vertical="center"/>
    </xf>
    <xf numFmtId="0" fontId="2" fillId="2" borderId="7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4" fillId="0" borderId="0" xfId="0" applyFont="1" applyAlignment="1" applyProtection="1"/>
    <xf numFmtId="0" fontId="4" fillId="0" borderId="0" xfId="0" applyFont="1" applyBorder="1" applyAlignment="1" applyProtection="1"/>
    <xf numFmtId="0" fontId="4" fillId="0" borderId="4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4" fontId="4" fillId="0" borderId="0" xfId="0" applyNumberFormat="1" applyFont="1" applyAlignment="1" applyProtection="1">
      <alignment horizontal="right"/>
    </xf>
    <xf numFmtId="0" fontId="7" fillId="0" borderId="0" xfId="0" applyFont="1" applyAlignment="1" applyProtection="1"/>
    <xf numFmtId="0" fontId="4" fillId="0" borderId="0" xfId="0" applyFont="1" applyAlignment="1" applyProtection="1">
      <alignment horizontal="center" vertical="center" wrapText="1"/>
    </xf>
    <xf numFmtId="9" fontId="2" fillId="2" borderId="6" xfId="0" applyNumberFormat="1" applyFont="1" applyFill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/>
    <xf numFmtId="0" fontId="8" fillId="0" borderId="0" xfId="0" applyFont="1" applyAlignment="1" applyProtection="1"/>
    <xf numFmtId="0" fontId="2" fillId="2" borderId="8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/>
    <xf numFmtId="0" fontId="9" fillId="0" borderId="0" xfId="0" applyFont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" fontId="2" fillId="0" borderId="0" xfId="0" applyNumberFormat="1" applyFont="1" applyBorder="1" applyAlignment="1" applyProtection="1"/>
    <xf numFmtId="0" fontId="4" fillId="0" borderId="0" xfId="0" applyFont="1" applyAlignment="1" applyProtection="1">
      <alignment horizontal="left"/>
    </xf>
    <xf numFmtId="0" fontId="4" fillId="0" borderId="6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2" applyFont="1" applyAlignment="1">
      <alignment vertical="center"/>
    </xf>
    <xf numFmtId="0" fontId="13" fillId="0" borderId="0" xfId="0" applyFont="1"/>
    <xf numFmtId="0" fontId="14" fillId="0" borderId="0" xfId="0" applyFont="1"/>
    <xf numFmtId="0" fontId="2" fillId="0" borderId="0" xfId="3" applyFont="1" applyAlignment="1">
      <alignment vertical="center"/>
    </xf>
    <xf numFmtId="0" fontId="0" fillId="0" borderId="0" xfId="0" applyFont="1" applyAlignment="1">
      <alignment vertical="center"/>
    </xf>
    <xf numFmtId="0" fontId="16" fillId="0" borderId="9" xfId="0" applyNumberFormat="1" applyFont="1" applyBorder="1" applyAlignment="1">
      <alignment horizontal="center" vertical="center"/>
    </xf>
    <xf numFmtId="0" fontId="16" fillId="0" borderId="10" xfId="0" applyNumberFormat="1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9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4" fontId="16" fillId="0" borderId="9" xfId="0" applyNumberFormat="1" applyFont="1" applyBorder="1" applyAlignment="1">
      <alignment horizontal="center" vertical="center"/>
    </xf>
    <xf numFmtId="4" fontId="16" fillId="0" borderId="12" xfId="0" applyNumberFormat="1" applyFont="1" applyBorder="1" applyAlignment="1">
      <alignment horizontal="center" vertical="center"/>
    </xf>
    <xf numFmtId="0" fontId="16" fillId="0" borderId="9" xfId="0" applyNumberFormat="1" applyFont="1" applyBorder="1" applyAlignment="1">
      <alignment vertical="center"/>
    </xf>
    <xf numFmtId="0" fontId="16" fillId="0" borderId="10" xfId="0" applyNumberFormat="1" applyFont="1" applyBorder="1" applyAlignment="1">
      <alignment vertical="center" wrapText="1"/>
    </xf>
    <xf numFmtId="4" fontId="16" fillId="0" borderId="13" xfId="0" applyNumberFormat="1" applyFont="1" applyBorder="1" applyAlignment="1">
      <alignment horizontal="center" vertical="center"/>
    </xf>
    <xf numFmtId="4" fontId="16" fillId="0" borderId="10" xfId="0" applyNumberFormat="1" applyFont="1" applyBorder="1" applyAlignment="1">
      <alignment horizontal="center" vertical="center"/>
    </xf>
    <xf numFmtId="0" fontId="16" fillId="0" borderId="9" xfId="0" applyNumberFormat="1" applyFont="1" applyBorder="1"/>
    <xf numFmtId="0" fontId="16" fillId="0" borderId="10" xfId="0" applyNumberFormat="1" applyFont="1" applyBorder="1"/>
    <xf numFmtId="4" fontId="16" fillId="0" borderId="14" xfId="0" applyNumberFormat="1" applyFont="1" applyBorder="1" applyAlignment="1">
      <alignment horizontal="center"/>
    </xf>
    <xf numFmtId="4" fontId="18" fillId="0" borderId="9" xfId="0" applyNumberFormat="1" applyFont="1" applyBorder="1" applyAlignment="1">
      <alignment horizontal="center"/>
    </xf>
    <xf numFmtId="4" fontId="18" fillId="0" borderId="14" xfId="0" applyNumberFormat="1" applyFont="1" applyBorder="1" applyAlignment="1">
      <alignment horizontal="center"/>
    </xf>
    <xf numFmtId="4" fontId="18" fillId="0" borderId="15" xfId="0" applyNumberFormat="1" applyFont="1" applyBorder="1" applyAlignment="1">
      <alignment horizontal="center"/>
    </xf>
    <xf numFmtId="4" fontId="0" fillId="0" borderId="0" xfId="0" applyNumberFormat="1"/>
    <xf numFmtId="0" fontId="2" fillId="4" borderId="7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19" fillId="0" borderId="0" xfId="0" applyFont="1"/>
    <xf numFmtId="0" fontId="4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</xf>
    <xf numFmtId="0" fontId="20" fillId="0" borderId="0" xfId="0" applyFont="1" applyAlignment="1" applyProtection="1"/>
    <xf numFmtId="0" fontId="20" fillId="0" borderId="0" xfId="0" applyFont="1"/>
    <xf numFmtId="0" fontId="6" fillId="0" borderId="0" xfId="0" applyFont="1" applyBorder="1" applyAlignment="1" applyProtection="1">
      <alignment vertical="center"/>
    </xf>
    <xf numFmtId="0" fontId="21" fillId="0" borderId="1" xfId="0" applyFont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4" fillId="0" borderId="6" xfId="1" applyFont="1" applyBorder="1" applyAlignment="1" applyProtection="1">
      <alignment vertical="center" wrapText="1"/>
    </xf>
    <xf numFmtId="49" fontId="20" fillId="0" borderId="1" xfId="0" quotePrefix="1" applyNumberFormat="1" applyFont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164" fontId="6" fillId="2" borderId="1" xfId="0" applyNumberFormat="1" applyFont="1" applyFill="1" applyBorder="1" applyAlignment="1" applyProtection="1">
      <alignment horizontal="right" vertical="center"/>
    </xf>
    <xf numFmtId="9" fontId="4" fillId="2" borderId="6" xfId="0" applyNumberFormat="1" applyFont="1" applyFill="1" applyBorder="1" applyAlignment="1" applyProtection="1">
      <alignment horizontal="center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164" fontId="4" fillId="0" borderId="5" xfId="0" applyNumberFormat="1" applyFont="1" applyBorder="1" applyAlignment="1" applyProtection="1">
      <alignment vertical="center"/>
    </xf>
    <xf numFmtId="4" fontId="21" fillId="0" borderId="2" xfId="0" applyNumberFormat="1" applyFont="1" applyBorder="1" applyAlignment="1" applyProtection="1"/>
    <xf numFmtId="4" fontId="21" fillId="0" borderId="4" xfId="0" applyNumberFormat="1" applyFont="1" applyBorder="1" applyAlignment="1" applyProtection="1"/>
    <xf numFmtId="2" fontId="21" fillId="0" borderId="2" xfId="0" applyNumberFormat="1" applyFont="1" applyBorder="1" applyAlignment="1" applyProtection="1"/>
    <xf numFmtId="164" fontId="6" fillId="2" borderId="5" xfId="0" applyNumberFormat="1" applyFont="1" applyFill="1" applyBorder="1" applyAlignment="1" applyProtection="1">
      <alignment horizontal="right" vertical="center"/>
    </xf>
    <xf numFmtId="164" fontId="6" fillId="0" borderId="2" xfId="0" applyNumberFormat="1" applyFont="1" applyBorder="1" applyAlignment="1" applyProtection="1">
      <alignment vertical="center"/>
    </xf>
    <xf numFmtId="0" fontId="22" fillId="0" borderId="0" xfId="0" applyFont="1" applyAlignment="1" applyProtection="1"/>
    <xf numFmtId="0" fontId="20" fillId="0" borderId="0" xfId="0" applyFont="1" applyAlignment="1">
      <alignment horizontal="left"/>
    </xf>
    <xf numFmtId="0" fontId="21" fillId="0" borderId="2" xfId="0" applyFont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0" fillId="0" borderId="0" xfId="0" applyFont="1" applyBorder="1" applyAlignment="1">
      <alignment horizontal="right" wrapText="1"/>
    </xf>
    <xf numFmtId="0" fontId="17" fillId="0" borderId="9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49" fontId="1" fillId="0" borderId="1" xfId="0" quotePrefix="1" applyNumberFormat="1" applyFont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right" vertical="center"/>
    </xf>
    <xf numFmtId="164" fontId="3" fillId="0" borderId="5" xfId="0" applyNumberFormat="1" applyFont="1" applyBorder="1" applyAlignment="1" applyProtection="1">
      <alignment vertical="center"/>
    </xf>
    <xf numFmtId="164" fontId="5" fillId="2" borderId="1" xfId="0" applyNumberFormat="1" applyFont="1" applyFill="1" applyBorder="1" applyAlignment="1" applyProtection="1">
      <alignment horizontal="right" vertical="center"/>
    </xf>
  </cellXfs>
  <cellStyles count="4">
    <cellStyle name="Excel Built-in Explanatory Text" xfId="1"/>
    <cellStyle name="Normal" xfId="0" builtinId="0"/>
    <cellStyle name="Normalny 2" xfId="2"/>
    <cellStyle name="Normalny 3" xfId="3"/>
  </cellStyles>
  <dxfs count="3"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"/>
  <sheetViews>
    <sheetView tabSelected="1" view="pageBreakPreview" zoomScale="115" zoomScaleNormal="100" zoomScaleSheetLayoutView="115" workbookViewId="0">
      <selection activeCell="F25" sqref="F25"/>
    </sheetView>
  </sheetViews>
  <sheetFormatPr defaultRowHeight="11.25"/>
  <cols>
    <col min="1" max="1" width="4" style="77" customWidth="1"/>
    <col min="2" max="2" width="9.5703125" style="77" customWidth="1"/>
    <col min="3" max="3" width="9.140625" style="77" customWidth="1"/>
    <col min="4" max="4" width="6.140625" style="77" customWidth="1"/>
    <col min="5" max="5" width="9.140625" style="77"/>
    <col min="6" max="6" width="9" style="77" customWidth="1"/>
    <col min="7" max="8" width="9.5703125" style="77" customWidth="1"/>
    <col min="9" max="9" width="8.5703125" style="77" customWidth="1"/>
    <col min="10" max="10" width="7.85546875" style="77" customWidth="1"/>
    <col min="11" max="11" width="9.140625" style="77" customWidth="1"/>
    <col min="12" max="12" width="7.140625" style="77" customWidth="1"/>
    <col min="13" max="13" width="9.7109375" style="77" customWidth="1"/>
    <col min="14" max="14" width="11.28515625" style="77" bestFit="1" customWidth="1"/>
    <col min="15" max="15" width="2.85546875" style="77" customWidth="1"/>
    <col min="16" max="16" width="5.7109375" style="77" customWidth="1"/>
    <col min="17" max="17" width="5.42578125" style="77" customWidth="1"/>
    <col min="18" max="18" width="4.28515625" style="77" customWidth="1"/>
    <col min="19" max="19" width="5" style="77" customWidth="1"/>
    <col min="20" max="20" width="9.140625" style="77"/>
    <col min="21" max="21" width="9.140625" style="77" customWidth="1"/>
    <col min="22" max="16384" width="9.140625" style="77"/>
  </cols>
  <sheetData>
    <row r="1" spans="1:21">
      <c r="A1" s="41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</row>
    <row r="2" spans="1:21">
      <c r="A2" s="24" t="s">
        <v>2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</row>
    <row r="3" spans="1:21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</row>
    <row r="4" spans="1:21">
      <c r="A4" s="78" t="s">
        <v>25</v>
      </c>
      <c r="B4" s="78"/>
      <c r="C4" s="78"/>
      <c r="D4" s="78"/>
      <c r="E4" s="78"/>
      <c r="F4" s="78"/>
      <c r="G4" s="78"/>
      <c r="H4" s="78"/>
      <c r="I4" s="30"/>
      <c r="J4" s="30"/>
      <c r="K4" s="30"/>
      <c r="L4" s="30"/>
      <c r="M4" s="30"/>
      <c r="N4" s="24"/>
      <c r="O4" s="76"/>
      <c r="P4" s="76"/>
      <c r="Q4" s="76"/>
      <c r="R4" s="76"/>
      <c r="S4" s="76"/>
      <c r="T4" s="76"/>
      <c r="U4" s="76"/>
    </row>
    <row r="5" spans="1:21" ht="33.75">
      <c r="A5" s="9"/>
      <c r="B5" s="10"/>
      <c r="C5" s="9"/>
      <c r="D5" s="31"/>
      <c r="E5" s="31"/>
      <c r="F5" s="79" t="s">
        <v>4</v>
      </c>
      <c r="G5" s="79" t="s">
        <v>5</v>
      </c>
      <c r="H5" s="79" t="s">
        <v>6</v>
      </c>
      <c r="I5" s="11" t="s">
        <v>7</v>
      </c>
      <c r="J5" s="3"/>
      <c r="K5" s="3"/>
      <c r="L5" s="12"/>
      <c r="M5" s="3"/>
      <c r="N5" s="3"/>
      <c r="O5" s="25"/>
      <c r="P5" s="24"/>
      <c r="Q5" s="24"/>
      <c r="R5" s="24"/>
      <c r="S5" s="24"/>
      <c r="T5" s="24"/>
      <c r="U5" s="24"/>
    </row>
    <row r="6" spans="1:21" ht="81.75" customHeight="1">
      <c r="A6" s="13" t="s">
        <v>8</v>
      </c>
      <c r="B6" s="13" t="s">
        <v>9</v>
      </c>
      <c r="C6" s="75" t="s">
        <v>10</v>
      </c>
      <c r="D6" s="75" t="s">
        <v>11</v>
      </c>
      <c r="E6" s="13" t="s">
        <v>12</v>
      </c>
      <c r="F6" s="80" t="s">
        <v>26</v>
      </c>
      <c r="G6" s="80" t="s">
        <v>26</v>
      </c>
      <c r="H6" s="80" t="s">
        <v>26</v>
      </c>
      <c r="I6" s="13" t="s">
        <v>27</v>
      </c>
      <c r="J6" s="13" t="s">
        <v>14</v>
      </c>
      <c r="K6" s="14" t="s">
        <v>15</v>
      </c>
      <c r="L6" s="13" t="s">
        <v>16</v>
      </c>
      <c r="M6" s="26" t="s">
        <v>17</v>
      </c>
      <c r="N6" s="13" t="s">
        <v>18</v>
      </c>
      <c r="O6" s="76"/>
      <c r="P6" s="98" t="s">
        <v>19</v>
      </c>
      <c r="Q6" s="98"/>
      <c r="R6" s="98" t="s">
        <v>20</v>
      </c>
      <c r="S6" s="98"/>
      <c r="T6" s="99" t="s">
        <v>21</v>
      </c>
      <c r="U6" s="99"/>
    </row>
    <row r="7" spans="1:21" ht="45">
      <c r="A7" s="74" t="s">
        <v>28</v>
      </c>
      <c r="B7" s="42" t="s">
        <v>29</v>
      </c>
      <c r="C7" s="81" t="s">
        <v>49</v>
      </c>
      <c r="D7" s="82" t="s">
        <v>51</v>
      </c>
      <c r="E7" s="83" t="s">
        <v>30</v>
      </c>
      <c r="F7" s="84">
        <v>0</v>
      </c>
      <c r="G7" s="84">
        <v>0</v>
      </c>
      <c r="H7" s="84">
        <v>12</v>
      </c>
      <c r="I7" s="85">
        <f>SUM(F7:H7)</f>
        <v>12</v>
      </c>
      <c r="J7" s="86" t="s">
        <v>50</v>
      </c>
      <c r="K7" s="87">
        <v>7705.85</v>
      </c>
      <c r="L7" s="88">
        <v>0.08</v>
      </c>
      <c r="M7" s="89">
        <f>ROUND((I7*K7),2)</f>
        <v>92470.2</v>
      </c>
      <c r="N7" s="90">
        <f>ROUND((M7+M7*L7),2)</f>
        <v>99867.82</v>
      </c>
      <c r="O7" s="30"/>
      <c r="P7" s="91">
        <f>ROUND((F7*K7),2)</f>
        <v>0</v>
      </c>
      <c r="Q7" s="91">
        <f>ROUND((P7+(P7*L7)),2)</f>
        <v>0</v>
      </c>
      <c r="R7" s="91">
        <f>ROUND((G7*K7),2)</f>
        <v>0</v>
      </c>
      <c r="S7" s="92">
        <f>ROUND((R7+R7*L7),2)</f>
        <v>0</v>
      </c>
      <c r="T7" s="93">
        <f>ROUND((H7*K7),2)</f>
        <v>92470.2</v>
      </c>
      <c r="U7" s="93">
        <f>ROUND((T7+T7*L7),2)</f>
        <v>99867.82</v>
      </c>
    </row>
    <row r="8" spans="1:21">
      <c r="A8" s="100" t="s">
        <v>31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94">
        <f>SUM(M7:M7)</f>
        <v>92470.2</v>
      </c>
      <c r="N8" s="95">
        <f>SUM(N7:N7)</f>
        <v>99867.82</v>
      </c>
      <c r="O8" s="76"/>
      <c r="P8" s="91">
        <f>ROUND((F8*K8),2)</f>
        <v>0</v>
      </c>
      <c r="Q8" s="91">
        <f>ROUND((P8+(P8*L8)),2)</f>
        <v>0</v>
      </c>
      <c r="R8" s="91">
        <f>ROUND((G8*K8),2)</f>
        <v>0</v>
      </c>
      <c r="S8" s="92">
        <f>ROUND((R8+R8*L8),2)</f>
        <v>0</v>
      </c>
      <c r="T8" s="93">
        <f>SUM(T7)</f>
        <v>92470.2</v>
      </c>
      <c r="U8" s="93">
        <f>SUM(U7)</f>
        <v>99867.82</v>
      </c>
    </row>
    <row r="9" spans="1:21">
      <c r="A9" s="76"/>
      <c r="B9" s="9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</row>
    <row r="10" spans="1:21">
      <c r="A10" s="24" t="s">
        <v>32</v>
      </c>
      <c r="B10" s="24"/>
      <c r="C10" s="24"/>
      <c r="D10" s="28"/>
      <c r="E10" s="28"/>
      <c r="F10" s="28"/>
      <c r="G10" s="28"/>
      <c r="H10" s="28"/>
      <c r="I10" s="27"/>
      <c r="J10" s="27"/>
      <c r="K10" s="24"/>
      <c r="L10" s="29"/>
      <c r="M10" s="29"/>
      <c r="N10" s="24"/>
      <c r="O10" s="25"/>
      <c r="P10" s="24"/>
      <c r="Q10" s="24"/>
      <c r="R10" s="24"/>
      <c r="S10" s="24"/>
      <c r="T10" s="24"/>
      <c r="U10" s="24"/>
    </row>
    <row r="11" spans="1:21">
      <c r="D11" s="97"/>
    </row>
    <row r="12" spans="1:21">
      <c r="A12" s="77" t="s">
        <v>23</v>
      </c>
    </row>
  </sheetData>
  <mergeCells count="4">
    <mergeCell ref="P6:Q6"/>
    <mergeCell ref="R6:S6"/>
    <mergeCell ref="T6:U6"/>
    <mergeCell ref="A8:L8"/>
  </mergeCells>
  <pageMargins left="0.23622047244094491" right="0.23622047244094491" top="0.74803149606299213" bottom="0.74803149606299213" header="0.31496062992125984" footer="0.31496062992125984"/>
  <pageSetup paperSize="9" scale="88" orientation="landscape" r:id="rId1"/>
  <rowBreaks count="1" manualBreakCount="1">
    <brk id="27" max="16383" man="1"/>
  </rowBreaks>
  <colBreaks count="1" manualBreakCount="1">
    <brk id="15" max="1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"/>
  <sheetViews>
    <sheetView view="pageBreakPreview" topLeftCell="A2" zoomScale="115" zoomScaleNormal="100" zoomScaleSheetLayoutView="115" workbookViewId="0">
      <selection activeCell="F25" sqref="F25"/>
    </sheetView>
  </sheetViews>
  <sheetFormatPr defaultRowHeight="15"/>
  <cols>
    <col min="1" max="1" width="5.5703125" customWidth="1"/>
    <col min="2" max="2" width="12" customWidth="1"/>
    <col min="3" max="3" width="11.140625" customWidth="1"/>
    <col min="4" max="4" width="9.140625" customWidth="1"/>
    <col min="11" max="11" width="9.7109375" bestFit="1" customWidth="1"/>
    <col min="13" max="14" width="13.140625" customWidth="1"/>
    <col min="15" max="15" width="4.7109375" customWidth="1"/>
    <col min="16" max="16" width="10.85546875" customWidth="1"/>
    <col min="17" max="17" width="10.5703125" customWidth="1"/>
    <col min="18" max="18" width="10.140625" customWidth="1"/>
    <col min="19" max="19" width="9.5703125" customWidth="1"/>
    <col min="20" max="20" width="10.140625" customWidth="1"/>
    <col min="21" max="21" width="10.28515625" customWidth="1"/>
  </cols>
  <sheetData>
    <row r="1" spans="1:21">
      <c r="A1" s="2" t="s">
        <v>0</v>
      </c>
      <c r="B1" s="1"/>
      <c r="C1" s="1"/>
      <c r="D1" s="1"/>
      <c r="E1" s="1"/>
      <c r="F1" s="1"/>
      <c r="G1" s="1"/>
      <c r="H1" s="4" t="s">
        <v>1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>
      <c r="A2" s="4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8" t="s">
        <v>47</v>
      </c>
      <c r="B4" s="8"/>
      <c r="C4" s="8"/>
      <c r="D4" s="8"/>
      <c r="E4" s="8"/>
      <c r="F4" s="38" t="s">
        <v>3</v>
      </c>
      <c r="G4" s="34"/>
      <c r="H4" s="34"/>
      <c r="I4" s="34"/>
      <c r="J4" s="34"/>
      <c r="K4" s="34"/>
      <c r="L4" s="34"/>
      <c r="M4" s="34"/>
      <c r="N4" s="24"/>
      <c r="O4" s="1"/>
      <c r="P4" s="1"/>
      <c r="Q4" s="1"/>
      <c r="R4" s="1"/>
      <c r="S4" s="1"/>
      <c r="T4" s="1"/>
      <c r="U4" s="1"/>
    </row>
    <row r="5" spans="1:21" ht="33.75">
      <c r="A5" s="9"/>
      <c r="B5" s="10"/>
      <c r="C5" s="9"/>
      <c r="D5" s="31"/>
      <c r="E5" s="31"/>
      <c r="F5" s="11" t="s">
        <v>4</v>
      </c>
      <c r="G5" s="71" t="s">
        <v>5</v>
      </c>
      <c r="H5" s="70" t="s">
        <v>6</v>
      </c>
      <c r="I5" s="11" t="s">
        <v>7</v>
      </c>
      <c r="J5" s="3"/>
      <c r="K5" s="3"/>
      <c r="L5" s="12"/>
      <c r="M5" s="3"/>
      <c r="N5" s="3"/>
      <c r="O5" s="6"/>
      <c r="P5" s="4"/>
      <c r="Q5" s="4"/>
      <c r="R5" s="4"/>
      <c r="S5" s="4"/>
      <c r="T5" s="4"/>
      <c r="U5" s="4"/>
    </row>
    <row r="6" spans="1:21" ht="56.25">
      <c r="A6" s="13" t="s">
        <v>8</v>
      </c>
      <c r="B6" s="13" t="s">
        <v>9</v>
      </c>
      <c r="C6" s="19" t="s">
        <v>10</v>
      </c>
      <c r="D6" s="19" t="s">
        <v>11</v>
      </c>
      <c r="E6" s="13" t="s">
        <v>12</v>
      </c>
      <c r="F6" s="13" t="s">
        <v>33</v>
      </c>
      <c r="G6" s="72" t="s">
        <v>13</v>
      </c>
      <c r="H6" s="70" t="s">
        <v>13</v>
      </c>
      <c r="I6" s="13" t="s">
        <v>24</v>
      </c>
      <c r="J6" s="13" t="s">
        <v>14</v>
      </c>
      <c r="K6" s="14" t="s">
        <v>15</v>
      </c>
      <c r="L6" s="13" t="s">
        <v>16</v>
      </c>
      <c r="M6" s="26" t="s">
        <v>17</v>
      </c>
      <c r="N6" s="13" t="s">
        <v>18</v>
      </c>
      <c r="O6" s="1"/>
      <c r="P6" s="101" t="s">
        <v>19</v>
      </c>
      <c r="Q6" s="101"/>
      <c r="R6" s="102" t="s">
        <v>20</v>
      </c>
      <c r="S6" s="102"/>
      <c r="T6" s="103" t="s">
        <v>21</v>
      </c>
      <c r="U6" s="103"/>
    </row>
    <row r="7" spans="1:21" ht="48">
      <c r="A7" s="23" t="s">
        <v>34</v>
      </c>
      <c r="B7" s="16" t="s">
        <v>35</v>
      </c>
      <c r="C7" s="16" t="s">
        <v>52</v>
      </c>
      <c r="D7" s="109" t="s">
        <v>53</v>
      </c>
      <c r="E7" s="35" t="s">
        <v>36</v>
      </c>
      <c r="F7" s="39">
        <v>17</v>
      </c>
      <c r="G7" s="68">
        <v>50</v>
      </c>
      <c r="H7" s="69">
        <v>70</v>
      </c>
      <c r="I7" s="21">
        <f>F7+G7+H7</f>
        <v>137</v>
      </c>
      <c r="J7" s="36" t="s">
        <v>50</v>
      </c>
      <c r="K7" s="112">
        <v>9254.6299999999992</v>
      </c>
      <c r="L7" s="32">
        <v>0.08</v>
      </c>
      <c r="M7" s="110">
        <f>ROUND((I7*K7),2)</f>
        <v>1267884.31</v>
      </c>
      <c r="N7" s="111">
        <f>ROUND((M7+M7*L7),2)</f>
        <v>1369315.05</v>
      </c>
      <c r="O7" s="37"/>
      <c r="P7" s="15">
        <f>ROUND((F7*K7),2)</f>
        <v>157328.71</v>
      </c>
      <c r="Q7" s="20">
        <f>ROUND((P7+P7*L7),2)</f>
        <v>169915.01</v>
      </c>
      <c r="R7" s="20">
        <f>ROUND((G7*K7),2)</f>
        <v>462731.5</v>
      </c>
      <c r="S7" s="20">
        <f>ROUND((R7+R7*L7),2)</f>
        <v>499750.02</v>
      </c>
      <c r="T7" s="15">
        <f>ROUND((H7*K7),2)</f>
        <v>647824.1</v>
      </c>
      <c r="U7" s="15">
        <f>ROUND((T7+T7*L7),2)</f>
        <v>699650.03</v>
      </c>
    </row>
    <row r="8" spans="1:21">
      <c r="A8" s="104" t="s">
        <v>37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10">
        <f>SUM(M7)</f>
        <v>1267884.31</v>
      </c>
      <c r="N8" s="111">
        <f>SUM(N7)</f>
        <v>1369315.05</v>
      </c>
      <c r="O8" s="1"/>
      <c r="P8" s="33">
        <f>SUM(P7)</f>
        <v>157328.71</v>
      </c>
      <c r="Q8" s="33">
        <f t="shared" ref="Q8:U8" si="0">SUM(Q7)</f>
        <v>169915.01</v>
      </c>
      <c r="R8" s="33">
        <f t="shared" si="0"/>
        <v>462731.5</v>
      </c>
      <c r="S8" s="33">
        <f t="shared" si="0"/>
        <v>499750.02</v>
      </c>
      <c r="T8" s="33">
        <f t="shared" si="0"/>
        <v>647824.1</v>
      </c>
      <c r="U8" s="33">
        <f t="shared" si="0"/>
        <v>699650.03</v>
      </c>
    </row>
    <row r="9" spans="1:2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40"/>
      <c r="R9" s="40"/>
      <c r="S9" s="40"/>
      <c r="T9" s="40"/>
      <c r="U9" s="6"/>
    </row>
    <row r="10" spans="1:21">
      <c r="A10" s="1"/>
      <c r="B10" s="22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8"/>
      <c r="Q10" s="18"/>
      <c r="R10" s="1"/>
      <c r="S10" s="1"/>
      <c r="T10" s="1"/>
      <c r="U10" s="1"/>
    </row>
    <row r="11" spans="1:21">
      <c r="A11" s="1"/>
      <c r="B11" s="22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8"/>
      <c r="Q11" s="18"/>
      <c r="R11" s="1"/>
      <c r="S11" s="1"/>
      <c r="T11" s="1"/>
      <c r="U11" s="1"/>
    </row>
    <row r="12" spans="1:21">
      <c r="A12" s="4" t="s">
        <v>22</v>
      </c>
      <c r="B12" s="4"/>
      <c r="C12" s="4"/>
      <c r="D12" s="17"/>
      <c r="E12" s="17"/>
      <c r="F12" s="17"/>
      <c r="G12" s="17"/>
      <c r="H12" s="17"/>
      <c r="I12" s="7"/>
      <c r="J12" s="7"/>
      <c r="K12" s="4"/>
      <c r="L12" s="5"/>
      <c r="M12" s="5"/>
      <c r="N12" s="4"/>
      <c r="O12" s="6"/>
      <c r="P12" s="18"/>
      <c r="Q12" s="18"/>
      <c r="R12" s="18"/>
      <c r="S12" s="4"/>
      <c r="T12" s="18"/>
      <c r="U12" s="4"/>
    </row>
    <row r="13" spans="1:21">
      <c r="A13" s="4" t="s">
        <v>48</v>
      </c>
      <c r="B13" s="4"/>
      <c r="C13" s="4"/>
      <c r="D13" s="17"/>
      <c r="E13" s="17"/>
      <c r="F13" s="4"/>
      <c r="G13" s="4"/>
      <c r="H13" s="4"/>
      <c r="I13" s="4"/>
      <c r="J13" s="7"/>
      <c r="K13" s="4"/>
      <c r="L13" s="5"/>
      <c r="M13" s="5"/>
      <c r="N13" s="4"/>
      <c r="O13" s="6"/>
      <c r="P13" s="4"/>
      <c r="Q13" s="4"/>
      <c r="R13" s="4"/>
      <c r="S13" s="4"/>
      <c r="T13" s="4"/>
      <c r="U13" s="4"/>
    </row>
    <row r="14" spans="1:21">
      <c r="A14" s="4"/>
      <c r="B14" s="4"/>
      <c r="C14" s="4"/>
      <c r="D14" s="17"/>
      <c r="E14" s="17"/>
      <c r="F14" s="43"/>
      <c r="G14" s="105"/>
      <c r="H14" s="105"/>
      <c r="I14" s="105"/>
      <c r="J14" s="7"/>
      <c r="K14" s="4"/>
      <c r="L14" s="5"/>
      <c r="M14" s="5"/>
      <c r="N14" s="4"/>
      <c r="O14" s="6"/>
      <c r="P14" s="18"/>
      <c r="Q14" s="18"/>
      <c r="R14" s="4"/>
      <c r="S14" s="4"/>
      <c r="T14" s="4"/>
      <c r="U14" s="4"/>
    </row>
    <row r="16" spans="1:21">
      <c r="A16" s="73" t="s">
        <v>23</v>
      </c>
    </row>
  </sheetData>
  <mergeCells count="5">
    <mergeCell ref="P6:Q6"/>
    <mergeCell ref="R6:S6"/>
    <mergeCell ref="T6:U6"/>
    <mergeCell ref="A8:L8"/>
    <mergeCell ref="G14:I14"/>
  </mergeCells>
  <conditionalFormatting sqref="P7:Q7">
    <cfRule type="expression" dxfId="2" priority="1">
      <formula>NA()</formula>
    </cfRule>
  </conditionalFormatting>
  <conditionalFormatting sqref="R7:S7">
    <cfRule type="expression" dxfId="1" priority="2">
      <formula>NA()</formula>
    </cfRule>
  </conditionalFormatting>
  <conditionalFormatting sqref="T7:U7">
    <cfRule type="expression" dxfId="0" priority="3">
      <formula>NA()</formula>
    </cfRule>
  </conditionalFormatting>
  <pageMargins left="0.7" right="0.7" top="0.75" bottom="0.75" header="0.3" footer="0.3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view="pageBreakPreview" zoomScaleNormal="100" zoomScaleSheetLayoutView="100" workbookViewId="0">
      <selection activeCell="F25" sqref="F25"/>
    </sheetView>
  </sheetViews>
  <sheetFormatPr defaultRowHeight="15"/>
  <cols>
    <col min="2" max="2" width="21.28515625" customWidth="1"/>
    <col min="3" max="3" width="12.140625" customWidth="1"/>
    <col min="4" max="4" width="12.28515625" customWidth="1"/>
    <col min="6" max="6" width="10.5703125" customWidth="1"/>
    <col min="7" max="7" width="10.85546875" customWidth="1"/>
    <col min="9" max="9" width="10.7109375" customWidth="1"/>
    <col min="10" max="10" width="11" customWidth="1"/>
    <col min="12" max="13" width="10.7109375" customWidth="1"/>
    <col min="14" max="14" width="9.85546875" bestFit="1" customWidth="1"/>
    <col min="15" max="15" width="11.28515625" bestFit="1" customWidth="1"/>
    <col min="16" max="16" width="9.85546875" bestFit="1" customWidth="1"/>
  </cols>
  <sheetData>
    <row r="1" spans="1:15" ht="15.75">
      <c r="B1" s="44" t="s">
        <v>0</v>
      </c>
      <c r="L1" s="45"/>
      <c r="M1" s="46"/>
    </row>
    <row r="2" spans="1:15">
      <c r="B2" s="47" t="s">
        <v>2</v>
      </c>
      <c r="L2" s="106"/>
      <c r="M2" s="106"/>
    </row>
    <row r="3" spans="1:15" ht="15.75">
      <c r="B3" s="48"/>
      <c r="L3" s="45"/>
      <c r="M3" s="46"/>
    </row>
    <row r="4" spans="1:15">
      <c r="A4" s="49"/>
      <c r="B4" s="50"/>
      <c r="C4" s="107" t="s">
        <v>38</v>
      </c>
      <c r="D4" s="107"/>
      <c r="E4" s="51"/>
      <c r="F4" s="108" t="s">
        <v>19</v>
      </c>
      <c r="G4" s="108"/>
      <c r="H4" s="51"/>
      <c r="I4" s="107" t="s">
        <v>20</v>
      </c>
      <c r="J4" s="107"/>
      <c r="K4" s="51"/>
      <c r="L4" s="107" t="s">
        <v>21</v>
      </c>
      <c r="M4" s="107"/>
    </row>
    <row r="5" spans="1:15">
      <c r="A5" s="52" t="s">
        <v>39</v>
      </c>
      <c r="B5" s="50" t="s">
        <v>40</v>
      </c>
      <c r="C5" s="53" t="s">
        <v>41</v>
      </c>
      <c r="D5" s="53" t="s">
        <v>42</v>
      </c>
      <c r="E5" s="53"/>
      <c r="F5" s="54" t="s">
        <v>41</v>
      </c>
      <c r="G5" s="53" t="s">
        <v>42</v>
      </c>
      <c r="H5" s="53"/>
      <c r="I5" s="53" t="s">
        <v>43</v>
      </c>
      <c r="J5" s="53" t="s">
        <v>42</v>
      </c>
      <c r="K5" s="53"/>
      <c r="L5" s="55" t="s">
        <v>43</v>
      </c>
      <c r="M5" s="56" t="s">
        <v>42</v>
      </c>
    </row>
    <row r="6" spans="1:15" ht="24">
      <c r="A6" s="57" t="s">
        <v>44</v>
      </c>
      <c r="B6" s="58" t="str">
        <f>'Część 14 alectinib'!A4</f>
        <v>Część nr 14 - Dostawy leku Alectinib</v>
      </c>
      <c r="C6" s="59">
        <f>'Część 14 alectinib'!M8</f>
        <v>92470.2</v>
      </c>
      <c r="D6" s="60">
        <f>'Część 14 alectinib'!N8</f>
        <v>99867.82</v>
      </c>
      <c r="E6" s="60"/>
      <c r="F6" s="60">
        <f>'Część 14 alectinib'!P8</f>
        <v>0</v>
      </c>
      <c r="G6" s="60">
        <f>'Część 14 alectinib'!Q8</f>
        <v>0</v>
      </c>
      <c r="H6" s="60"/>
      <c r="I6" s="60">
        <f>'Część 14 alectinib'!R8</f>
        <v>0</v>
      </c>
      <c r="J6" s="60">
        <f>'Część 14 alectinib'!S8</f>
        <v>0</v>
      </c>
      <c r="K6" s="60"/>
      <c r="L6" s="60">
        <f>'Część 14 alectinib'!T8</f>
        <v>92470.2</v>
      </c>
      <c r="M6" s="55">
        <f>'Część 14 alectinib'!U8</f>
        <v>99867.82</v>
      </c>
    </row>
    <row r="7" spans="1:15" ht="24">
      <c r="A7" s="57" t="s">
        <v>45</v>
      </c>
      <c r="B7" s="58" t="str">
        <f>'Część 15 atezolizumab'!A4</f>
        <v xml:space="preserve">Część nr  15 - Dostawy leku Atezolizumab </v>
      </c>
      <c r="C7" s="59">
        <f>'Część 15 atezolizumab'!M8</f>
        <v>1267884.31</v>
      </c>
      <c r="D7" s="60">
        <f>'Część 15 atezolizumab'!N8</f>
        <v>1369315.05</v>
      </c>
      <c r="E7" s="60"/>
      <c r="F7" s="60">
        <f>'Część 15 atezolizumab'!P8</f>
        <v>157328.71</v>
      </c>
      <c r="G7" s="60">
        <f>'Część 15 atezolizumab'!Q8</f>
        <v>169915.01</v>
      </c>
      <c r="H7" s="60"/>
      <c r="I7" s="60">
        <f>'Część 15 atezolizumab'!R8</f>
        <v>462731.5</v>
      </c>
      <c r="J7" s="60">
        <f>'Część 15 atezolizumab'!S8</f>
        <v>499750.02</v>
      </c>
      <c r="K7" s="60"/>
      <c r="L7" s="60">
        <f>'Część 15 atezolizumab'!T8</f>
        <v>647824.1</v>
      </c>
      <c r="M7" s="55">
        <f>'Część 15 atezolizumab'!U8</f>
        <v>699650.03</v>
      </c>
      <c r="O7" s="67"/>
    </row>
    <row r="8" spans="1:15">
      <c r="A8" s="61"/>
      <c r="B8" s="62" t="s">
        <v>46</v>
      </c>
      <c r="C8" s="64">
        <f>SUM(C6:C7)</f>
        <v>1360354.51</v>
      </c>
      <c r="D8" s="64">
        <f>SUM(D6:D7)</f>
        <v>1469182.87</v>
      </c>
      <c r="E8" s="63"/>
      <c r="F8" s="64">
        <f>SUM(F6:F7)</f>
        <v>157328.71</v>
      </c>
      <c r="G8" s="64">
        <f>SUM(G6:G7)</f>
        <v>169915.01</v>
      </c>
      <c r="H8" s="65"/>
      <c r="I8" s="64">
        <f>SUM(I6:I7)</f>
        <v>462731.5</v>
      </c>
      <c r="J8" s="64">
        <f>SUM(J6:J7)</f>
        <v>499750.02</v>
      </c>
      <c r="K8" s="66"/>
      <c r="L8" s="64">
        <f>SUM(L6:L7)</f>
        <v>740294.29999999993</v>
      </c>
      <c r="M8" s="64">
        <f>SUM(M6:M7)</f>
        <v>799517.85000000009</v>
      </c>
    </row>
  </sheetData>
  <mergeCells count="5">
    <mergeCell ref="L2:M2"/>
    <mergeCell ref="C4:D4"/>
    <mergeCell ref="F4:G4"/>
    <mergeCell ref="I4:J4"/>
    <mergeCell ref="L4:M4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Część 14 alectinib</vt:lpstr>
      <vt:lpstr>Część 15 atezolizumab</vt:lpstr>
      <vt:lpstr>Arkusz1</vt:lpstr>
      <vt:lpstr>'Część 14 alectinib'!Print_Area</vt:lpstr>
      <vt:lpstr>'Część 15 atezolizumab'!Print_Area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K</dc:creator>
  <cp:lastModifiedBy>Drobniak, Natalia {MWJC~Warsaw}</cp:lastModifiedBy>
  <cp:lastPrinted>2022-11-08T11:23:49Z</cp:lastPrinted>
  <dcterms:created xsi:type="dcterms:W3CDTF">2022-09-21T19:17:44Z</dcterms:created>
  <dcterms:modified xsi:type="dcterms:W3CDTF">2022-11-08T11:24:25Z</dcterms:modified>
</cp:coreProperties>
</file>