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arz cenowy" sheetId="1" r:id="rId1"/>
    <sheet name="branża drogowa" sheetId="2" r:id="rId2"/>
    <sheet name="branża sanitarna" sheetId="3" r:id="rId3"/>
    <sheet name="branża elektryczna-oświetlenie" sheetId="4" r:id="rId4"/>
    <sheet name="branża teletechniczna" sheetId="5" r:id="rId5"/>
    <sheet name="branża teletechniczna-kolizja" sheetId="6" r:id="rId6"/>
  </sheets>
  <definedNames/>
  <calcPr fullCalcOnLoad="1"/>
</workbook>
</file>

<file path=xl/sharedStrings.xml><?xml version="1.0" encoding="utf-8"?>
<sst xmlns="http://schemas.openxmlformats.org/spreadsheetml/2006/main" count="839" uniqueCount="419">
  <si>
    <t>FORMULARZ CENOWY</t>
  </si>
  <si>
    <t>Lp.</t>
  </si>
  <si>
    <t>Nazwa/zakres prac</t>
  </si>
  <si>
    <t>Wartość netto</t>
  </si>
  <si>
    <t>Branża drogowa</t>
  </si>
  <si>
    <t xml:space="preserve">Branża sanitarna </t>
  </si>
  <si>
    <t>3</t>
  </si>
  <si>
    <t>Branża elektryczna - oświetlenie</t>
  </si>
  <si>
    <t>4</t>
  </si>
  <si>
    <t>Branża teletechniczna - kanały technologiczne</t>
  </si>
  <si>
    <t>5</t>
  </si>
  <si>
    <t>Branża teletechniczna - usunięcie kolizji</t>
  </si>
  <si>
    <t>6</t>
  </si>
  <si>
    <t>Tablica promocyjna – informacyjna</t>
  </si>
  <si>
    <t>OFERTA OGÓŁEM - PODSUMOWANIE</t>
  </si>
  <si>
    <t>Wartość Ogółem Netto (suma poz. 1-5):</t>
  </si>
  <si>
    <t>Podatek VAT (23%)</t>
  </si>
  <si>
    <t>Wartość Ogółem Brutto:</t>
  </si>
  <si>
    <t>KOSZTORYS OFERTOWY - BRANŻA DROGOWA</t>
  </si>
  <si>
    <t>Numer</t>
  </si>
  <si>
    <t>Nr spec.</t>
  </si>
  <si>
    <t>Podstawa</t>
  </si>
  <si>
    <t>Opis</t>
  </si>
  <si>
    <t>Jednostka</t>
  </si>
  <si>
    <t>Ilość</t>
  </si>
  <si>
    <t>Krotność</t>
  </si>
  <si>
    <t>Cena jedn.</t>
  </si>
  <si>
    <t>1</t>
  </si>
  <si>
    <t>Roboty przygotowawcze i rozbiórkowe</t>
  </si>
  <si>
    <t>1.1</t>
  </si>
  <si>
    <t>D-01.01.01A</t>
  </si>
  <si>
    <t>KNRW 201/113/3</t>
  </si>
  <si>
    <t>Roboty pomiarowe przy liniowych robotach ziemnych, trasa dróg w terenie równinnym (wraz z  wykonaniem geodezyjnej inwentaryzacji powykonawczej)</t>
  </si>
  <si>
    <t>km</t>
  </si>
  <si>
    <t>1.2</t>
  </si>
  <si>
    <t>D – 05.03.11</t>
  </si>
  <si>
    <t>CJ 11/2005/4</t>
  </si>
  <si>
    <t>Mechaniczne frezowanie nawierzchni asfaltowej na zimno, bez odwożenia ścinki, głębokość frezowania do 4 cm</t>
  </si>
  <si>
    <t>m2</t>
  </si>
  <si>
    <t>1.3</t>
  </si>
  <si>
    <t>D-01.02.00</t>
  </si>
  <si>
    <t>KNNRS 6/802/6</t>
  </si>
  <si>
    <t>Rozebranie nawierzchni, nawierzchnia z betonu, kostki lub kamienia grubość do 15·cm, mechanicznie</t>
  </si>
  <si>
    <t>1.4</t>
  </si>
  <si>
    <t>KNNRS 6/801/2</t>
  </si>
  <si>
    <t>Rozebranie podbudowy, z kruszywa, grubość do 15·cm, mechanicznie</t>
  </si>
  <si>
    <t>1.5</t>
  </si>
  <si>
    <t>KNNRS 6/806/2</t>
  </si>
  <si>
    <t>Rozebranie krawężników betonowych i kamiennych, krawężniki betonowe na podsypce cementowo-piaskowej</t>
  </si>
  <si>
    <t>m</t>
  </si>
  <si>
    <t>1.6</t>
  </si>
  <si>
    <t>KNNRS 6/806/8</t>
  </si>
  <si>
    <t>Obrzeża trawnikowe 8x30·cm na podsypce piaskowej - rozebranie</t>
  </si>
  <si>
    <t>1.7</t>
  </si>
  <si>
    <t>D – 01.02.00</t>
  </si>
  <si>
    <t>KNR 1501/201/6</t>
  </si>
  <si>
    <t>Rozbiórka konstrukcji betonowych, rozbiórka mechaniczna, grubość konstrukcji ponad 20·cm (demontaż istn. wylotu)</t>
  </si>
  <si>
    <t>m3</t>
  </si>
  <si>
    <t>1.8</t>
  </si>
  <si>
    <t>D-10.10.01o</t>
  </si>
  <si>
    <t>Kalkulacja indywidualna</t>
  </si>
  <si>
    <t>Demontaż wiat przystankowych z wywożeniem i utylizacja odpadów</t>
  </si>
  <si>
    <t>szt</t>
  </si>
  <si>
    <t>1.9</t>
  </si>
  <si>
    <t>Wywóz samochodami samowyładowczymi do 1·km (załadunek mechaniczny), gruz i utilizacja odpadów</t>
  </si>
  <si>
    <t>1.10</t>
  </si>
  <si>
    <t>KNR 401/108/12</t>
  </si>
  <si>
    <t>Wywóz gruzu spryzmowanego samochodami samowyładowczymi na każdy następny 1·km</t>
  </si>
  <si>
    <t>1.11</t>
  </si>
  <si>
    <t>D-03.02.01a</t>
  </si>
  <si>
    <t>KNR 231/1406/3</t>
  </si>
  <si>
    <t>Regulacja pionowa studzienek dla urządzeń podziemnych, włazy kanałowe</t>
  </si>
  <si>
    <t>1.12</t>
  </si>
  <si>
    <t>KNR 231/1406/4</t>
  </si>
  <si>
    <t>Regulacja pionowa studzienek dla urządzeń podziemnych, zawory wodociągowe i gazowe</t>
  </si>
  <si>
    <t>1.13</t>
  </si>
  <si>
    <t>E-01.03.04</t>
  </si>
  <si>
    <t>KNNR 5/705/1</t>
  </si>
  <si>
    <t>Ułożenie rur osłonowych APS160</t>
  </si>
  <si>
    <t>1.14</t>
  </si>
  <si>
    <t>Ułożenie rur osłonowych APS110</t>
  </si>
  <si>
    <t>RAZEM 1:</t>
  </si>
  <si>
    <t>2</t>
  </si>
  <si>
    <t>Roboty rozbiórkowe - wycinka istniejących drzew i krzewów</t>
  </si>
  <si>
    <t>2.1</t>
  </si>
  <si>
    <t>KNKRB 1/105/5</t>
  </si>
  <si>
    <t>Mechaniczne i ręczne karczowanie zagajników i krzaków krzaki i podszycia średniej gęstości</t>
  </si>
  <si>
    <t>ha</t>
  </si>
  <si>
    <t>2.2</t>
  </si>
  <si>
    <t>KNR 201/111/1</t>
  </si>
  <si>
    <t>Oczyszczenie terenu z pozostałości po wykarczowaniu, drobne gałęzie, korzenie, kora i wrzos ze spaleniem na miejscu</t>
  </si>
  <si>
    <t>2.3</t>
  </si>
  <si>
    <t>KNKRB 1/106/3</t>
  </si>
  <si>
    <t>Wywożenie dłużyc, karpiny i gałęzi transport na odległ. do 2 km - gałęzi</t>
  </si>
  <si>
    <t>RAZEM 2:</t>
  </si>
  <si>
    <t>Roboty ziemne</t>
  </si>
  <si>
    <t>3.1</t>
  </si>
  <si>
    <t>D-02.00.00</t>
  </si>
  <si>
    <t>KNR 201/126/1</t>
  </si>
  <si>
    <t>Usunięcie warstwy ziemi urodzajnej (humus) przy pomocy spycharek, grubość warstwy do 15·cm</t>
  </si>
  <si>
    <t>3.2</t>
  </si>
  <si>
    <t>D-02.01.00</t>
  </si>
  <si>
    <t>KNR 201/216/2</t>
  </si>
  <si>
    <t>Wykopy oraz przekopy wykonywane koparkami przedsiębiernymi na odkład, koparka 0,60·m3, grunt kategorii III</t>
  </si>
  <si>
    <t>3.3</t>
  </si>
  <si>
    <t>KNR 401/108/5</t>
  </si>
  <si>
    <t>Wywóz samochodami samowyładowczymi do 1·km, grunt kategorii I-II</t>
  </si>
  <si>
    <t>3.4</t>
  </si>
  <si>
    <t>KNR 401/108/8</t>
  </si>
  <si>
    <t>Wywóz samochodami samowyładowczymi, ziemia, dodatek za każdy następny 1·km</t>
  </si>
  <si>
    <t>3.5</t>
  </si>
  <si>
    <t>D-02.02.00</t>
  </si>
  <si>
    <t>Formowanie i zagęszczenie nasypów  (z piasku lub żwiru)</t>
  </si>
  <si>
    <t>3.6</t>
  </si>
  <si>
    <t>D–06.01.01a</t>
  </si>
  <si>
    <t>KNNR 1/514/1</t>
  </si>
  <si>
    <t>Umocnienie skarp płytami prefabrykowanymi</t>
  </si>
  <si>
    <t>RAZEM 3:</t>
  </si>
  <si>
    <t>Podbudowy</t>
  </si>
  <si>
    <t>4.1</t>
  </si>
  <si>
    <t>D – 04.01.00</t>
  </si>
  <si>
    <t>KNR 231/103/4</t>
  </si>
  <si>
    <t>Profilowanie i zagęszczanie podłoża pod warstwy konstrukcyjne nawierzchni, mechanicznie, grunt kategorii I-IV</t>
  </si>
  <si>
    <t>4.2</t>
  </si>
  <si>
    <t>D – 04.07.01a</t>
  </si>
  <si>
    <t>KNNR 6/110/2 (2)</t>
  </si>
  <si>
    <t>Podbudowy z mieszanek mineralno-bitumicznych AC16P, podbudowa asfaltowa, warstwa po zagęszczeniu 6·cm (grubość docelowa 7 cm), grysowo-żwirowa (standard II), samochód 5-10·t</t>
  </si>
  <si>
    <t>4.3</t>
  </si>
  <si>
    <t>D – 04.04.02b</t>
  </si>
  <si>
    <t>KNNR 6/113/1</t>
  </si>
  <si>
    <t>Podbudowy z kruszyw łamanych, warstwa dolna, po zagęszczeniu 15·cm</t>
  </si>
  <si>
    <t>4.4</t>
  </si>
  <si>
    <t>KNNR 6/113/2</t>
  </si>
  <si>
    <t>Podbudowy z kruszyw łamanych, warstwa dolna, po zagęszczeniu 20·cm</t>
  </si>
  <si>
    <t>4.5</t>
  </si>
  <si>
    <t>D – 04.04.01</t>
  </si>
  <si>
    <t>KNNR 6/111/2 (1)</t>
  </si>
  <si>
    <t>Podbudowy z gruntu stabilizowanego, cementem C3/4&lt;6,0 MPa, warstwa po zagęszczeniu 15·cm (grubość docelowa 20 cm)</t>
  </si>
  <si>
    <t>4.6</t>
  </si>
  <si>
    <t>KNNR 6/111/1 (1)</t>
  </si>
  <si>
    <t>Podbudowy z gruntu stabilizowanego, cementem  C3/4&lt;6,0 MPa, warstwa po zagęszczeniu 10·cm</t>
  </si>
  <si>
    <t>RAZEM 4:</t>
  </si>
  <si>
    <t>Nawierzchnie</t>
  </si>
  <si>
    <t>5.1</t>
  </si>
  <si>
    <t>D-05.03.23a</t>
  </si>
  <si>
    <t>KNNR 6/502/3 (2)</t>
  </si>
  <si>
    <t>Nawierzchnie z kostki betonowej wibroprasowanej, grubość 8·cm, podsypka cementowo-piaskowa z wypełnieniem spoin piaskiem, kostka kolorowa</t>
  </si>
  <si>
    <t>5.2</t>
  </si>
  <si>
    <t>Nawierzchnie z kostki betonowej wibroprasowanej bezfazowej, grubość 8·cm, podsypka cementowo-piaskowa z wypełnieniem spoin piaskiem, kostka kolorowa</t>
  </si>
  <si>
    <t>5.3</t>
  </si>
  <si>
    <t>KNNR 6/502/2 (1)</t>
  </si>
  <si>
    <t>Chodniki z kostki brukowej betonowej, grubość 8·cm, podsypka cementowo-piaskowa z wypełnieniem spoin piaskiem, kostka szara</t>
  </si>
  <si>
    <t>5.4</t>
  </si>
  <si>
    <t>D – 05.03.05A</t>
  </si>
  <si>
    <t>KNNR 6/309/2 (4)</t>
  </si>
  <si>
    <t>Nawierzchnie z mieszanek mineralno-bitumicznych AC11S (warstwa ścieralna), mieszanka asfaltowa, grubość po zagęszczeniu 4·cm, masa grysowo-żwirowa, samochód 5-10·t</t>
  </si>
  <si>
    <t>5.5</t>
  </si>
  <si>
    <t>D – 05.03.05B</t>
  </si>
  <si>
    <t>KNNR 6/308/2 (4)</t>
  </si>
  <si>
    <t>Nawierzchnie z mieszanek mineralno-bitumicznych AC16W (warstwa wiążąca), mieszanka asfaltowa, grubość po zagęszczeniu 5·cm, masa grysowo-żwirowa, samochód 5-10·t</t>
  </si>
  <si>
    <t>5.6</t>
  </si>
  <si>
    <t>D – 04.03.01a</t>
  </si>
  <si>
    <t>KNNR 6/1005/7</t>
  </si>
  <si>
    <t>Skropienie nawierzchni emulsją asfaltową</t>
  </si>
  <si>
    <t>5.7</t>
  </si>
  <si>
    <t>KNNR 6/1005/6</t>
  </si>
  <si>
    <t>Oczyszczenie nawierzchni drogowych, mechanicznie, nawierzchnia z bitumu</t>
  </si>
  <si>
    <t>5.8</t>
  </si>
  <si>
    <t>D-05.03.26D</t>
  </si>
  <si>
    <t>KNR 911/103/1 (1)</t>
  </si>
  <si>
    <t>Wzmacnianie konstrukcji na połączeniu z nawierzchnią bitumiczną istniejącą, pasmo geosyntetyku szerokości min. 2m o wytrzymałości na rozciąganie wzdłuż min. 120kN/m, wszerz min. 250kN/m.</t>
  </si>
  <si>
    <t>RAZEM 5:</t>
  </si>
  <si>
    <t>Zieleń</t>
  </si>
  <si>
    <t>6.1</t>
  </si>
  <si>
    <t>D-09.01.01</t>
  </si>
  <si>
    <t>KNKRB 1/415/1</t>
  </si>
  <si>
    <t>Humusowanie i obsiew mieszanką traw przy grubości warstwy humusu 5 cm</t>
  </si>
  <si>
    <t>6.2</t>
  </si>
  <si>
    <t>KNR 221/702/3</t>
  </si>
  <si>
    <t>Pielęgnacja ręczna wykonywanych siewem trawników parkowych</t>
  </si>
  <si>
    <t>RAZEM 6:</t>
  </si>
  <si>
    <t>7</t>
  </si>
  <si>
    <t>Elementy ulic</t>
  </si>
  <si>
    <t>7.1</t>
  </si>
  <si>
    <t>D-08.03.01</t>
  </si>
  <si>
    <t>KSNR 6/404/3</t>
  </si>
  <si>
    <t>Obrzeża betonowe, 30x8·cm, podsypka piaskowa, wypełnienie spoin piaskiem, wraz z wykonaniem ław</t>
  </si>
  <si>
    <t>7.2</t>
  </si>
  <si>
    <t>D – 08.01.02</t>
  </si>
  <si>
    <t>KSNR 6/403/3</t>
  </si>
  <si>
    <t>Opornik wraz z wykonaniem ław, betonowe wystające 12x25·cm, ława betonowa, podsypka cementowo-piaskowa</t>
  </si>
  <si>
    <t>7.3</t>
  </si>
  <si>
    <t>KNNR 6/403/3</t>
  </si>
  <si>
    <t>Krawężniki wraz z wykonaniem ław, granitowe wystające 15x30·cm, ława betonowa, podsypka cementowo-piaskowa</t>
  </si>
  <si>
    <t>7.4</t>
  </si>
  <si>
    <t>Krawężniki najazdowe wraz z wykonaniem ław, granitowe 15x22·cm, ława betonowa, podsypka cementowo-piaskowa</t>
  </si>
  <si>
    <t>7.5</t>
  </si>
  <si>
    <t>D-08.05.01</t>
  </si>
  <si>
    <t>Dostawa i montaż korytek z polimerobetonu (profil U) z rusztem żeliwnym</t>
  </si>
  <si>
    <t>RAZEM 7:</t>
  </si>
  <si>
    <t>8</t>
  </si>
  <si>
    <t>Urządzenia bezpieczeństwa ruchu (stała)</t>
  </si>
  <si>
    <t>8.1</t>
  </si>
  <si>
    <t>KNNRS 6/808/8</t>
  </si>
  <si>
    <t>Słupki do znaków i znaki - rozebranie</t>
  </si>
  <si>
    <t>8.2</t>
  </si>
  <si>
    <t>D-07.02.01</t>
  </si>
  <si>
    <t>KNNR 6/702/1 (1)</t>
  </si>
  <si>
    <t>Pionowe znaki drogowe, słupki z rur stalowych, Fi·50·mm</t>
  </si>
  <si>
    <t>8.3</t>
  </si>
  <si>
    <t>KNNR 6/702/4</t>
  </si>
  <si>
    <t>Pionowe znaki drogowe, znaki zakazu, nakazu, ostrzegawcze i informacyjne o powierzchni do 0,3·m2</t>
  </si>
  <si>
    <t>8.4</t>
  </si>
  <si>
    <t>Nawierzchnie z kostki betonowej ostrzegawczej typu „STOP” 30x30x8cm</t>
  </si>
  <si>
    <t>8.5</t>
  </si>
  <si>
    <t>D – 07.01.01</t>
  </si>
  <si>
    <t>KNNR 6/705/6</t>
  </si>
  <si>
    <t>Oznakowanie poziome jezdni farbą grubowarstwową, linie na skrzyżowaniach i przejściach dla pieszych, malowanie mechaniczne</t>
  </si>
  <si>
    <t>8.6</t>
  </si>
  <si>
    <t>KNNR 6/705/8</t>
  </si>
  <si>
    <t>Oznakowanie poziome jezdni farbą grubowarstwową, krawężniki na przystankach, malowanie ręczne</t>
  </si>
  <si>
    <t>8.7</t>
  </si>
  <si>
    <t>KNNR 6/705/1</t>
  </si>
  <si>
    <t>Oznakowanie poziome jezdni farbą grubowarstwową, linie segregacyjne i krawędziowe ciągłe, malowanie mechaniczne</t>
  </si>
  <si>
    <t>8.8</t>
  </si>
  <si>
    <t>KNNR 6/705/3</t>
  </si>
  <si>
    <t>Oznakowanie poziome jezdni farbą grubowarstwową, linie segregacyjne i krawędziowe przerywane, malowanie mechaniczne</t>
  </si>
  <si>
    <t>RAZEM 8:</t>
  </si>
  <si>
    <t>9</t>
  </si>
  <si>
    <t>Roboty wykończeniowe - przestawienie ogrodzenia</t>
  </si>
  <si>
    <t>9.1</t>
  </si>
  <si>
    <t>D – 07.06.01b</t>
  </si>
  <si>
    <t>KNNRS 6/808/4</t>
  </si>
  <si>
    <t>Ogrodzenie z przęseł metalowych oraz panelowe, wraz z bramą i furtką - rozebranie</t>
  </si>
  <si>
    <t>9.2</t>
  </si>
  <si>
    <t>KNNR 6/808/4</t>
  </si>
  <si>
    <t>Ogrodzenie z siatki w ramach z kątowników i bramy - rozebranie  z wywożeniem  i utylizacja odpadów</t>
  </si>
  <si>
    <t>9.3</t>
  </si>
  <si>
    <t>Ogrodzenie z przęseł metalowych oraz panelowe, wraz z bramą i furtką - rozebranie wraz z rozbiórką kamiennego murka</t>
  </si>
  <si>
    <t>9.4</t>
  </si>
  <si>
    <t>Rozbiórka konstrukcji betonowych, rozbiórka mechaniczna, grubość konstrukcji ponad 20·cm</t>
  </si>
  <si>
    <t>9.5</t>
  </si>
  <si>
    <t>9.6</t>
  </si>
  <si>
    <t>RAZEM 9:</t>
  </si>
  <si>
    <t>10</t>
  </si>
  <si>
    <t>Roboty wykończeniowe (ogrodzenia przepompowni)</t>
  </si>
  <si>
    <t>10.1</t>
  </si>
  <si>
    <t>KNNR 1/209/6</t>
  </si>
  <si>
    <t>Wykopy oraz przekopy wykonywane koparkami przedsiębiernymi na odkład, koparka 0,40·m3, grunt kategorii III</t>
  </si>
  <si>
    <t>10.2</t>
  </si>
  <si>
    <t>Wywóz samochodami samowyładowczymi do 1·km (załadunek mechaniczny), grunt kategorii I-II i utilizacja odpadów</t>
  </si>
  <si>
    <t>10.3</t>
  </si>
  <si>
    <t>10.4</t>
  </si>
  <si>
    <t>KNNR 2/1603/3</t>
  </si>
  <si>
    <t>Ogrodzenie systemowe z panelami ocynkowanymi na słupkach stalowych, wysokość elementu 1,7·m</t>
  </si>
  <si>
    <t>10.5</t>
  </si>
  <si>
    <t>KNNR 2/106/1</t>
  </si>
  <si>
    <t>Betonowanie konstrukcji niezbrojonych w deskowaniu tradycyjnym, ławy fundamentowe</t>
  </si>
  <si>
    <t>10.6</t>
  </si>
  <si>
    <t>KNR 225/312/1 (2)</t>
  </si>
  <si>
    <t>Bramy z panelami ocynkowanymi w ramach stalowych ze słupkami przybramowymi, budowa, słupki z kształtowników walcowanych</t>
  </si>
  <si>
    <t>10.7</t>
  </si>
  <si>
    <t>KNR 225/316/3</t>
  </si>
  <si>
    <t>Furtki wejściowe ze słupkami - budowa, z panelami ocynkowanymi ze słupkami z rur  lub kształtowników stalowych</t>
  </si>
  <si>
    <t>RAZEM 10:</t>
  </si>
  <si>
    <t>RAZEM KOSZTORYS - BRANŻA DROGOWA:</t>
  </si>
  <si>
    <t>KOSZTORYS OFERTOWY - BRANŻA SANITARNA</t>
  </si>
  <si>
    <t>Roboty w zakresie przygotowania terenu pod budowe kanalizacji deszczowej</t>
  </si>
  <si>
    <t>D – 01.01.01A.</t>
  </si>
  <si>
    <t>Roboty pomiarowe przy liniowych robotach ziemnych, trasa w terenie równinnym (wytyczenie i inwentaryzacja powykonawcza)</t>
  </si>
  <si>
    <t>KNR 405/411/3</t>
  </si>
  <si>
    <t>Demontaż studni i studzienek ściekowych ulicznych, betonowych wraz z transportem i utylizacją wraz z zasypaniem wykopu</t>
  </si>
  <si>
    <t>kpl</t>
  </si>
  <si>
    <t>WS–01.00.00</t>
  </si>
  <si>
    <t>KNNR 8/222/3</t>
  </si>
  <si>
    <t>Demontaż rurociągu kanalizacyjnego, w wykopie, do Fi·300·mm wraz z transportem i utylizacją</t>
  </si>
  <si>
    <t>KD–01.00.00</t>
  </si>
  <si>
    <t>Przewierty maszyną do wierceń poziomych, długości do 20·m, rury Dn·500·mm, w gruntach kategorii I-II</t>
  </si>
  <si>
    <t>KNNR 1/209/5</t>
  </si>
  <si>
    <t>Wykopy oraz przekopy wykonywane koparkami przedsiębiernymi na odkład, koparka 0,40·m3, grunt kategorii I-II</t>
  </si>
  <si>
    <t>KNR 401/108/4</t>
  </si>
  <si>
    <t>Wywóz samochodami skrzyniowymi, ziemia, dodatek za każdy następny 1·km</t>
  </si>
  <si>
    <t>S – 02.00.00 Podłoża i obsypki z kruszyw naturalnych dowiezionych, piasek, z transportem</t>
  </si>
  <si>
    <t>D–02.02.00</t>
  </si>
  <si>
    <t>KNNR 1/408/1</t>
  </si>
  <si>
    <t>S – 02.00.00 Zagęszczanie nasypów, ubijakiem mechanicznym, grunt sypki kategorii I-II</t>
  </si>
  <si>
    <t>KNR 218/501/2</t>
  </si>
  <si>
    <t>S – 02.00.00 Podłoże z materiałów sypkich, grubości 15·cm, z transportem</t>
  </si>
  <si>
    <t>KNNR 11/501/3</t>
  </si>
  <si>
    <t>Podłoża z betonu</t>
  </si>
  <si>
    <t>KS–01.00.00</t>
  </si>
  <si>
    <t>KNNR 1/605/1</t>
  </si>
  <si>
    <t>Odwadnianie wykopu metodą igłofiltrową, igłofiltry o średnicy do 50·mm, wpłukiwane w grunt bezpośrednio bez obsypki do głębokości 4,0·m (szacunkowo 50 igłofiltry - rzeczywiście potrzebną ilość igłofiltrów ustalić na budowie), wraz z pompowaniem wody i z opłatą za zrzut wody z wykopu</t>
  </si>
  <si>
    <t>Roboty w zakresie rurociagów do odprowadzenia wody burzowej- kanalizacja deszczowa</t>
  </si>
  <si>
    <t>KNNR 1/313/1</t>
  </si>
  <si>
    <t>Umocnienie ścian wykopów wraz z rozbiórką palami szalunkowymi stalowymi (wypraskami) w gruntach suchych, szerokość do 1·m, umocnienie pełne w gruncie kategorii I-IV, głębokość do 3·m</t>
  </si>
  <si>
    <t>Dostawa i montaż przepompowni ścieków, dwupompowa DN2500 kompletna, wraz z szafą sterowniczą z układem rozliczeniowym</t>
  </si>
  <si>
    <t>KNNR 4/1413/3 (2)</t>
  </si>
  <si>
    <t>Studnie rewizyjne z kręgów betonowych w gotowym wykopie, Fi·1200·mm, głębokość do 3·m, z pierścieniem odciążającym</t>
  </si>
  <si>
    <t>2.4</t>
  </si>
  <si>
    <t>KNNR 4/1413/4</t>
  </si>
  <si>
    <t>Studnie rewizyjne z kręgów betonowych w gotowym wykopie, Fi·1200·mm, za każde 0,5·m różnicy głębokości</t>
  </si>
  <si>
    <t>0.5 m</t>
  </si>
  <si>
    <t>2.5</t>
  </si>
  <si>
    <t>KNNR 4/1424/2</t>
  </si>
  <si>
    <t>Studzienki ściekowe uliczne i podwórzowe, Fi·500·mm, z osadnikiem bez syfonu z pierścieniem odciążającym</t>
  </si>
  <si>
    <t>2.6</t>
  </si>
  <si>
    <t>KNRW 218/109/6</t>
  </si>
  <si>
    <t>Montaż rurociągów z rur polietylenowych (PE, PEHD), Fi·200·mm</t>
  </si>
  <si>
    <t>2.7</t>
  </si>
  <si>
    <t>KNNR 4/1114/3 (2)</t>
  </si>
  <si>
    <t>Dostawa, montaż trójnika PN 6 at i 16 at dla rur PE, Fi·200·mm</t>
  </si>
  <si>
    <t>2.8</t>
  </si>
  <si>
    <t>Zgrzewanie trójnika z rur polietylenowych (PE, PEHD), Fi·200·mm</t>
  </si>
  <si>
    <t>2.9</t>
  </si>
  <si>
    <t>KNNR 4/1308/6</t>
  </si>
  <si>
    <t>Kanały z rur typu PVC łączone na wcisk, Fi·400·mm</t>
  </si>
  <si>
    <t>2.10</t>
  </si>
  <si>
    <t>KNR 218/804/5 (1)</t>
  </si>
  <si>
    <t>Próba szczelności kanałów rurowych, kanał Dn·400·mm</t>
  </si>
  <si>
    <t>2.11</t>
  </si>
  <si>
    <t>KNNR 4/1308/5</t>
  </si>
  <si>
    <t>Kanały z rur typu PVC łączone na wcisk, Fi·315·mm</t>
  </si>
  <si>
    <t>2.12</t>
  </si>
  <si>
    <t>KNR 218/804/4 (1)</t>
  </si>
  <si>
    <t>Próba szczelności kanałów rurowych, kanał Dn·300·mm</t>
  </si>
  <si>
    <t>2.13</t>
  </si>
  <si>
    <t>KNNR 4/1308/3</t>
  </si>
  <si>
    <t>Kanały z rur typu PVC łączone na wcisk, Fi·200·mm</t>
  </si>
  <si>
    <t>2.14</t>
  </si>
  <si>
    <t>KNR 218/804/2 (1)</t>
  </si>
  <si>
    <t>Próba szczelności kanałów rurowych, kanał Dn·200·mm</t>
  </si>
  <si>
    <t>2.15</t>
  </si>
  <si>
    <t>Inspekcja telewizyjna kanałów</t>
  </si>
  <si>
    <t>RAZEM KOSZTORYS - BRANŻA SANITARNA:</t>
  </si>
  <si>
    <t>KOSZTORYS OFERTOWY - BRANŻA ELEKTRYCZNA - OŚWIETLENIE</t>
  </si>
  <si>
    <t>E-01.00.00</t>
  </si>
  <si>
    <t>KNNR 9/1002/6</t>
  </si>
  <si>
    <t>Wysięgniki rurowe, demontaż wysięgnika mocowanego na słupie lub ścianie, ciężar do 30·kg</t>
  </si>
  <si>
    <t>KNNR 9/1005/3</t>
  </si>
  <si>
    <t>Oprawy oświetlenia zewnętrznego, demontaż na trzpieniu słupa lub wysięgnika (12 do ponownego montażu)</t>
  </si>
  <si>
    <t>KNNR 9/903/5</t>
  </si>
  <si>
    <t>Przewody linii NN, demontaż linii o przekroju przewodów do 95·mm2 z przeznaczeniem do ponownego montażu (uwaga: nakłady na 1km/1·przewód)</t>
  </si>
  <si>
    <t>Oświetlenie zewnętrzne- kable elektryczne</t>
  </si>
  <si>
    <t>KNNR 5/701/5</t>
  </si>
  <si>
    <t>Kopanie rowów dla kabli, mechanicznie, grunt kategorii III-IV</t>
  </si>
  <si>
    <t>KNNR 11/402/1</t>
  </si>
  <si>
    <t>Przewierty maszyną do wierceń poziomych, długości do 20·m, rury do Dn·100·mm, w gruntach kategorii I-II</t>
  </si>
  <si>
    <t>E-01.03.02</t>
  </si>
  <si>
    <t>Ułożenie rur osłonowych SRS-G160</t>
  </si>
  <si>
    <t>Wywóz samochodami samowyładowczymi do 1·km (załadunek mechaniczny), grunt kategorii III i utilizacja odpadów</t>
  </si>
  <si>
    <t>KNNR 5/706/2</t>
  </si>
  <si>
    <t>Nasypanie warstwy piasku na dnie rowu kablowego, szerokość do 0,6·m</t>
  </si>
  <si>
    <t>KNNR 5/702/2</t>
  </si>
  <si>
    <t>Zasypanie rowów dla kabli, ręcznie, grunt kategorii III</t>
  </si>
  <si>
    <t>Ułożenie rur osłonowych SRS110</t>
  </si>
  <si>
    <t>Ułożenie rur osłonowych Pe SDR17,6 DN110, na słupie</t>
  </si>
  <si>
    <t>KNNR 5/707/2 (1)</t>
  </si>
  <si>
    <t>Układanie kabli w rowach kablowych - ręcznie, kabel oświetleniowy YAKXS 4x35 mm2, przykrycie folią</t>
  </si>
  <si>
    <t>KNNR 5/907/6</t>
  </si>
  <si>
    <t>Układanie uziomów w rowach kablowych</t>
  </si>
  <si>
    <t>KNNR 5/907/2</t>
  </si>
  <si>
    <t>Montaż uziomów lub przewodów uziemiających, kategoria gruntu III</t>
  </si>
  <si>
    <t>KNNR 5/1001/2 (1)</t>
  </si>
  <si>
    <t>Montaż i stawianie słupów oświetleniowych, słup do 300·kg, stalowy, malowane i oznaczone wraz z fundamentem i tabliczką słupową</t>
  </si>
  <si>
    <t>KNNR 5/1002/2</t>
  </si>
  <si>
    <t>Montaż wysięgników rurowych i przewieszek z lin stalowych, na słupie, wysięgnik do 30·kg</t>
  </si>
  <si>
    <t>KNNR 5/1003/3 (2)</t>
  </si>
  <si>
    <t>Montaż przewodów do opraw oświetleniowych, wciąganych w słupy, rury osłonowe i wysięgniki, wysokość latarń do 10·m, przewody kabelkowe</t>
  </si>
  <si>
    <t>2.16</t>
  </si>
  <si>
    <t>KNNR 5/1004/2</t>
  </si>
  <si>
    <t>Dostawa i montaż opraw oświetlenia zewnętrznego 67,0W, na wysięgniku</t>
  </si>
  <si>
    <t>2.17</t>
  </si>
  <si>
    <t>Montaż opraw oświetlenia zewnętrznego 67,0W, na wysięgniku (materiał z demontażu)</t>
  </si>
  <si>
    <t>2.18</t>
  </si>
  <si>
    <t>Dostawa i montaż opraw oświetlenia zewnętrznego dedykowanego dla przejść dla pieszych 1xLED78W, na wysięgniku</t>
  </si>
  <si>
    <t>2.19</t>
  </si>
  <si>
    <t>E-01.03.00</t>
  </si>
  <si>
    <t>KNNR 5/906/3</t>
  </si>
  <si>
    <t>Dostawa i montaż ogranicznika przepięć</t>
  </si>
  <si>
    <t>2.20</t>
  </si>
  <si>
    <t>Dostawa i montaż rozłącznika bezpiecznikowego czterobiegunowego 4P/160A</t>
  </si>
  <si>
    <t>2.21</t>
  </si>
  <si>
    <t>KSNR 5/101/1</t>
  </si>
  <si>
    <t>Dostawa i montaż szafki pomiarowo-sterowanej z rozłącznikami bezpiecznikowymi</t>
  </si>
  <si>
    <t>2.22</t>
  </si>
  <si>
    <t>KNNR 5/1301/2</t>
  </si>
  <si>
    <t>Sprawdzenie i pomiar obwodu elektrycznego nn</t>
  </si>
  <si>
    <t>pomiar</t>
  </si>
  <si>
    <t>2.23</t>
  </si>
  <si>
    <t>KNNR 5/1302/3</t>
  </si>
  <si>
    <t>Badanie linii kablowej średniego napięcia, niskiego napięcia i sterowniczej, kabel n.n., 4-żyłowy</t>
  </si>
  <si>
    <t>odcinek</t>
  </si>
  <si>
    <t>KOSZTORYS OFERTOWY - BRANŻA ELEKTRYCZNA - OŚWIETLENIE:</t>
  </si>
  <si>
    <t>KOSZTORYS OFERTOWY - BRANŻA TELETECHNICZNA - KANAŁ TECHNOLOGICZNY</t>
  </si>
  <si>
    <t>E-01.03.01</t>
  </si>
  <si>
    <t>Kanał technologiczny</t>
  </si>
  <si>
    <t>TPSA 40/301/1</t>
  </si>
  <si>
    <t>Budowa studni kablowych prefabrykowanych rozdzielczych SKR, typ SKR-2, o wymiarach L/B/H 1500/900/1200 grunt kategorii I-II</t>
  </si>
  <si>
    <t>Ułożenie rur osłonowych (HDPE160/9,1 + 3 x HDPE40/3,7 + 1 x mikrorur MR1 40mm)</t>
  </si>
  <si>
    <t>KOSZTORYS OFERTOWY - BRANŻA TELETECHNICZNA - KANAŁ TECHNOLOGICZNY:</t>
  </si>
  <si>
    <t>KOSZTORYS OFERTOWY - BRANŻA TELETECHNICZNA - USUNIĘCIE KOLIZJI:</t>
  </si>
  <si>
    <t>D-01.01.01a</t>
  </si>
  <si>
    <t>Przełożenie kabli telefonicznych miedzianych - światłowód</t>
  </si>
  <si>
    <t>KNNR 5/701/4</t>
  </si>
  <si>
    <t>Kopanie rowów dla kabli, grunt kategorii I-II</t>
  </si>
  <si>
    <t>KNNR 9/801/8</t>
  </si>
  <si>
    <t>Kable wielożyłowe układane w ziemi, demontaż kabla do 2,0·kg/m, kategoria gruntu III-IV</t>
  </si>
  <si>
    <t>KNNR 5/707/3 (1)</t>
  </si>
  <si>
    <t>Układanie kabli w rowach kablowych - ręcznie, kabel do 2,0·kg/m, przykrycie folią</t>
  </si>
  <si>
    <t>Ułożenie rur osłonowych A58PS</t>
  </si>
  <si>
    <t>Ułożenie rur osłonowych A120PS</t>
  </si>
  <si>
    <t>Ułożenie rur osłonowych A160PS</t>
  </si>
  <si>
    <t>Ułożenie rur osłonowych HDPE 110/4mm</t>
  </si>
  <si>
    <t>TPSA 40/724/2</t>
  </si>
  <si>
    <t>Wyłączenie kabla równoległego ze złącza kabla wypełnionego ułożonego w ziemi z zastosowaniem osłony złącza ziemnego XAGA 500, kabel o 20 parach</t>
  </si>
  <si>
    <t>złącze</t>
  </si>
  <si>
    <t>TPSA 39/901/3</t>
  </si>
  <si>
    <t>Pomiary reflektometryczne linii światłowodowych, pomiary montażowe z przełącznicy, mierzony 1 światłowód (przed i po przebudowie)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</si>
</sst>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.000"/>
  </numFmts>
  <fonts count="7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horizontal="right"/>
    </xf>
    <xf numFmtId="164" fontId="0" fillId="2" borderId="3" xfId="0" applyFill="1" applyBorder="1" applyAlignment="1">
      <alignment horizontal="center"/>
    </xf>
    <xf numFmtId="164" fontId="0" fillId="2" borderId="4" xfId="0" applyFont="1" applyFill="1" applyBorder="1" applyAlignment="1">
      <alignment/>
    </xf>
    <xf numFmtId="165" fontId="0" fillId="2" borderId="5" xfId="0" applyNumberFormat="1" applyFill="1" applyBorder="1" applyAlignment="1">
      <alignment/>
    </xf>
    <xf numFmtId="164" fontId="0" fillId="2" borderId="6" xfId="0" applyFill="1" applyBorder="1" applyAlignment="1">
      <alignment horizontal="center"/>
    </xf>
    <xf numFmtId="164" fontId="0" fillId="2" borderId="7" xfId="0" applyFont="1" applyFill="1" applyBorder="1" applyAlignment="1">
      <alignment/>
    </xf>
    <xf numFmtId="165" fontId="0" fillId="2" borderId="8" xfId="0" applyNumberFormat="1" applyFill="1" applyBorder="1" applyAlignment="1">
      <alignment/>
    </xf>
    <xf numFmtId="166" fontId="0" fillId="2" borderId="6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9" xfId="0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4" fontId="0" fillId="0" borderId="6" xfId="0" applyFont="1" applyBorder="1" applyAlignment="1">
      <alignment horizontal="right"/>
    </xf>
    <xf numFmtId="165" fontId="2" fillId="0" borderId="8" xfId="0" applyNumberFormat="1" applyFont="1" applyBorder="1" applyAlignment="1">
      <alignment/>
    </xf>
    <xf numFmtId="164" fontId="0" fillId="0" borderId="10" xfId="0" applyFont="1" applyBorder="1" applyAlignment="1">
      <alignment horizontal="right"/>
    </xf>
    <xf numFmtId="165" fontId="2" fillId="0" borderId="11" xfId="0" applyNumberFormat="1" applyFont="1" applyBorder="1" applyAlignment="1">
      <alignment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 vertical="top" wrapText="1"/>
    </xf>
    <xf numFmtId="164" fontId="2" fillId="0" borderId="14" xfId="0" applyFont="1" applyBorder="1" applyAlignment="1">
      <alignment horizontal="center" vertical="top" wrapText="1"/>
    </xf>
    <xf numFmtId="164" fontId="2" fillId="0" borderId="15" xfId="0" applyFont="1" applyBorder="1" applyAlignment="1">
      <alignment horizontal="center" vertical="top" wrapText="1"/>
    </xf>
    <xf numFmtId="166" fontId="2" fillId="0" borderId="9" xfId="0" applyNumberFormat="1" applyFont="1" applyBorder="1" applyAlignment="1">
      <alignment vertical="top" wrapText="1"/>
    </xf>
    <xf numFmtId="164" fontId="2" fillId="0" borderId="16" xfId="0" applyFont="1" applyBorder="1" applyAlignment="1">
      <alignment vertical="top"/>
    </xf>
    <xf numFmtId="164" fontId="2" fillId="0" borderId="16" xfId="0" applyFont="1" applyBorder="1" applyAlignment="1">
      <alignment vertical="top" wrapText="1"/>
    </xf>
    <xf numFmtId="164" fontId="2" fillId="0" borderId="16" xfId="0" applyFont="1" applyBorder="1" applyAlignment="1">
      <alignment horizontal="center"/>
    </xf>
    <xf numFmtId="164" fontId="2" fillId="0" borderId="16" xfId="0" applyFont="1" applyBorder="1" applyAlignment="1">
      <alignment/>
    </xf>
    <xf numFmtId="164" fontId="2" fillId="0" borderId="17" xfId="0" applyFont="1" applyBorder="1" applyAlignment="1">
      <alignment/>
    </xf>
    <xf numFmtId="166" fontId="4" fillId="0" borderId="6" xfId="0" applyNumberFormat="1" applyFont="1" applyBorder="1" applyAlignment="1">
      <alignment vertical="top" wrapText="1"/>
    </xf>
    <xf numFmtId="164" fontId="4" fillId="0" borderId="7" xfId="0" applyFont="1" applyBorder="1" applyAlignment="1">
      <alignment vertical="top" wrapText="1"/>
    </xf>
    <xf numFmtId="164" fontId="4" fillId="0" borderId="7" xfId="0" applyFont="1" applyBorder="1" applyAlignment="1">
      <alignment horizontal="center" vertical="top" wrapText="1"/>
    </xf>
    <xf numFmtId="167" fontId="4" fillId="0" borderId="7" xfId="0" applyNumberFormat="1" applyFont="1" applyBorder="1" applyAlignment="1">
      <alignment vertical="top"/>
    </xf>
    <xf numFmtId="164" fontId="4" fillId="0" borderId="7" xfId="0" applyFont="1" applyBorder="1" applyAlignment="1">
      <alignment vertical="top"/>
    </xf>
    <xf numFmtId="165" fontId="4" fillId="0" borderId="7" xfId="0" applyNumberFormat="1" applyFont="1" applyBorder="1" applyAlignment="1">
      <alignment vertical="top"/>
    </xf>
    <xf numFmtId="165" fontId="4" fillId="0" borderId="8" xfId="0" applyNumberFormat="1" applyFont="1" applyBorder="1" applyAlignment="1">
      <alignment vertical="top"/>
    </xf>
    <xf numFmtId="166" fontId="5" fillId="0" borderId="10" xfId="0" applyNumberFormat="1" applyFont="1" applyBorder="1" applyAlignment="1">
      <alignment horizontal="right" vertical="top" wrapText="1"/>
    </xf>
    <xf numFmtId="165" fontId="5" fillId="0" borderId="11" xfId="0" applyNumberFormat="1" applyFont="1" applyBorder="1" applyAlignment="1">
      <alignment vertical="top"/>
    </xf>
    <xf numFmtId="164" fontId="2" fillId="0" borderId="16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7" fontId="2" fillId="0" borderId="16" xfId="0" applyNumberFormat="1" applyFont="1" applyBorder="1" applyAlignment="1">
      <alignment/>
    </xf>
    <xf numFmtId="164" fontId="5" fillId="0" borderId="18" xfId="0" applyFont="1" applyBorder="1" applyAlignment="1">
      <alignment horizontal="right"/>
    </xf>
    <xf numFmtId="165" fontId="5" fillId="0" borderId="19" xfId="0" applyNumberFormat="1" applyFont="1" applyBorder="1" applyAlignment="1">
      <alignment/>
    </xf>
    <xf numFmtId="164" fontId="6" fillId="0" borderId="20" xfId="0" applyFont="1" applyBorder="1" applyAlignment="1">
      <alignment horizontal="right"/>
    </xf>
    <xf numFmtId="165" fontId="6" fillId="0" borderId="15" xfId="0" applyNumberFormat="1" applyFont="1" applyBorder="1" applyAlignment="1">
      <alignment/>
    </xf>
    <xf numFmtId="164" fontId="5" fillId="0" borderId="10" xfId="0" applyFont="1" applyBorder="1" applyAlignment="1">
      <alignment horizontal="right"/>
    </xf>
    <xf numFmtId="165" fontId="5" fillId="0" borderId="11" xfId="0" applyNumberFormat="1" applyFont="1" applyBorder="1" applyAlignment="1">
      <alignment/>
    </xf>
    <xf numFmtId="164" fontId="6" fillId="0" borderId="13" xfId="0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164" fontId="2" fillId="0" borderId="9" xfId="0" applyFont="1" applyBorder="1" applyAlignment="1">
      <alignment horizontal="left" vertical="top"/>
    </xf>
    <xf numFmtId="164" fontId="2" fillId="0" borderId="16" xfId="0" applyFont="1" applyBorder="1" applyAlignment="1">
      <alignment horizontal="center" vertical="top"/>
    </xf>
    <xf numFmtId="164" fontId="2" fillId="0" borderId="16" xfId="0" applyFont="1" applyBorder="1" applyAlignment="1">
      <alignment horizontal="left" vertical="top" wrapText="1"/>
    </xf>
    <xf numFmtId="164" fontId="2" fillId="0" borderId="17" xfId="0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 wrapText="1"/>
    </xf>
    <xf numFmtId="164" fontId="2" fillId="0" borderId="16" xfId="0" applyFont="1" applyBorder="1" applyAlignment="1">
      <alignment horizontal="center" vertical="top" wrapText="1"/>
    </xf>
    <xf numFmtId="164" fontId="2" fillId="0" borderId="17" xfId="0" applyFont="1" applyBorder="1" applyAlignment="1">
      <alignment horizontal="center" vertical="top" wrapText="1"/>
    </xf>
    <xf numFmtId="166" fontId="2" fillId="0" borderId="6" xfId="0" applyNumberFormat="1" applyFont="1" applyBorder="1" applyAlignment="1">
      <alignment vertical="top" wrapText="1"/>
    </xf>
    <xf numFmtId="164" fontId="2" fillId="0" borderId="7" xfId="0" applyFont="1" applyBorder="1" applyAlignment="1">
      <alignment vertical="top"/>
    </xf>
    <xf numFmtId="164" fontId="2" fillId="0" borderId="7" xfId="0" applyFont="1" applyBorder="1" applyAlignment="1">
      <alignment vertical="top" wrapText="1"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C12" sqref="C12"/>
    </sheetView>
  </sheetViews>
  <sheetFormatPr defaultColWidth="9.140625" defaultRowHeight="12.75"/>
  <cols>
    <col min="2" max="2" width="55.140625" style="0" customWidth="1"/>
    <col min="3" max="3" width="15.421875" style="0" customWidth="1"/>
  </cols>
  <sheetData>
    <row r="1" spans="1:3" ht="13.5">
      <c r="A1" s="1" t="s">
        <v>0</v>
      </c>
      <c r="B1" s="1"/>
      <c r="C1" s="1"/>
    </row>
    <row r="2" spans="1:3" ht="15.75">
      <c r="A2" s="2" t="s">
        <v>1</v>
      </c>
      <c r="B2" s="3" t="s">
        <v>2</v>
      </c>
      <c r="C2" s="4" t="s">
        <v>3</v>
      </c>
    </row>
    <row r="3" spans="1:3" ht="12.75">
      <c r="A3" s="5">
        <v>1</v>
      </c>
      <c r="B3" s="6" t="s">
        <v>4</v>
      </c>
      <c r="C3" s="7">
        <f>'branża drogowa'!I88</f>
        <v>0</v>
      </c>
    </row>
    <row r="4" spans="1:3" ht="12.75">
      <c r="A4" s="8">
        <v>2</v>
      </c>
      <c r="B4" s="9" t="s">
        <v>5</v>
      </c>
      <c r="C4" s="10">
        <f>'branża sanitarna'!I34</f>
        <v>0</v>
      </c>
    </row>
    <row r="5" spans="1:3" ht="12.75">
      <c r="A5" s="11" t="s">
        <v>6</v>
      </c>
      <c r="B5" s="9" t="s">
        <v>7</v>
      </c>
      <c r="C5" s="10">
        <f>'branża elektryczna-oświetlenie'!I34</f>
        <v>0</v>
      </c>
    </row>
    <row r="6" spans="1:3" ht="12.75">
      <c r="A6" s="11" t="s">
        <v>8</v>
      </c>
      <c r="B6" s="9" t="s">
        <v>9</v>
      </c>
      <c r="C6" s="10">
        <f>'branża teletechniczna'!I18</f>
        <v>0</v>
      </c>
    </row>
    <row r="7" spans="1:3" ht="13.5">
      <c r="A7" s="11" t="s">
        <v>10</v>
      </c>
      <c r="B7" s="9" t="s">
        <v>11</v>
      </c>
      <c r="C7" s="10">
        <f>'branża teletechniczna-kolizja'!I21</f>
        <v>0</v>
      </c>
    </row>
    <row r="8" spans="1:3" ht="14.25">
      <c r="A8" s="11" t="s">
        <v>12</v>
      </c>
      <c r="B8" s="9" t="s">
        <v>13</v>
      </c>
      <c r="C8" s="10">
        <v>0</v>
      </c>
    </row>
    <row r="9" spans="1:3" ht="15.75">
      <c r="A9" s="12" t="s">
        <v>14</v>
      </c>
      <c r="B9" s="12"/>
      <c r="C9" s="12"/>
    </row>
    <row r="10" spans="1:3" ht="14.25">
      <c r="A10" s="13" t="s">
        <v>15</v>
      </c>
      <c r="B10" s="13"/>
      <c r="C10" s="14">
        <f>C8+C7+C6+C5+C4+C3</f>
        <v>0</v>
      </c>
    </row>
    <row r="11" spans="1:3" ht="14.25">
      <c r="A11" s="15" t="s">
        <v>16</v>
      </c>
      <c r="B11" s="15"/>
      <c r="C11" s="16">
        <f>ROUND(C10*0.23,2)</f>
        <v>0</v>
      </c>
    </row>
    <row r="12" spans="1:3" ht="14.25">
      <c r="A12" s="17" t="s">
        <v>17</v>
      </c>
      <c r="B12" s="17"/>
      <c r="C12" s="18">
        <f>C10+C11</f>
        <v>0</v>
      </c>
    </row>
    <row r="13" ht="14.25"/>
    <row r="14" ht="14.25"/>
    <row r="15" ht="14.25"/>
  </sheetData>
  <sheetProtection selectLockedCells="1" selectUnlockedCells="1"/>
  <mergeCells count="5">
    <mergeCell ref="A1:C1"/>
    <mergeCell ref="A9:C9"/>
    <mergeCell ref="A10:B10"/>
    <mergeCell ref="A11:B11"/>
    <mergeCell ref="A12:B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I30" sqref="I30"/>
    </sheetView>
  </sheetViews>
  <sheetFormatPr defaultColWidth="9.140625" defaultRowHeight="12.75"/>
  <cols>
    <col min="1" max="1" width="6.8515625" style="0" customWidth="1"/>
    <col min="2" max="2" width="17.00390625" style="0" customWidth="1"/>
    <col min="3" max="3" width="18.7109375" style="0" customWidth="1"/>
    <col min="4" max="4" width="57.00390625" style="0" customWidth="1"/>
    <col min="5" max="5" width="10.28125" style="0" customWidth="1"/>
    <col min="6" max="6" width="10.7109375" style="0" customWidth="1"/>
    <col min="7" max="7" width="9.8515625" style="0" customWidth="1"/>
    <col min="8" max="8" width="15.140625" style="0" customWidth="1"/>
    <col min="9" max="9" width="15.28125" style="0" customWidth="1"/>
  </cols>
  <sheetData>
    <row r="1" spans="1:9" ht="13.5">
      <c r="A1" s="19" t="s">
        <v>18</v>
      </c>
      <c r="B1" s="19"/>
      <c r="C1" s="19"/>
      <c r="D1" s="19"/>
      <c r="E1" s="19"/>
      <c r="F1" s="19"/>
      <c r="G1" s="19"/>
      <c r="H1" s="19"/>
      <c r="I1" s="19"/>
    </row>
    <row r="2" spans="1:9" ht="26.25">
      <c r="A2" s="20" t="s">
        <v>19</v>
      </c>
      <c r="B2" s="21" t="s">
        <v>20</v>
      </c>
      <c r="C2" s="21" t="s">
        <v>21</v>
      </c>
      <c r="D2" s="21" t="s">
        <v>22</v>
      </c>
      <c r="E2" s="21" t="s">
        <v>23</v>
      </c>
      <c r="F2" s="21" t="s">
        <v>24</v>
      </c>
      <c r="G2" s="21" t="s">
        <v>25</v>
      </c>
      <c r="H2" s="21" t="s">
        <v>26</v>
      </c>
      <c r="I2" s="22" t="s">
        <v>3</v>
      </c>
    </row>
    <row r="3" spans="1:9" ht="12.75">
      <c r="A3" s="23" t="s">
        <v>27</v>
      </c>
      <c r="B3" s="24"/>
      <c r="C3" s="24"/>
      <c r="D3" s="25" t="s">
        <v>28</v>
      </c>
      <c r="E3" s="26"/>
      <c r="F3" s="27"/>
      <c r="G3" s="27"/>
      <c r="H3" s="27"/>
      <c r="I3" s="28"/>
    </row>
    <row r="4" spans="1:9" ht="21">
      <c r="A4" s="29" t="s">
        <v>29</v>
      </c>
      <c r="B4" s="30" t="s">
        <v>30</v>
      </c>
      <c r="C4" s="30" t="s">
        <v>31</v>
      </c>
      <c r="D4" s="30" t="s">
        <v>32</v>
      </c>
      <c r="E4" s="31" t="s">
        <v>33</v>
      </c>
      <c r="F4" s="32">
        <v>0.996</v>
      </c>
      <c r="G4" s="33">
        <v>1</v>
      </c>
      <c r="H4" s="34">
        <v>0</v>
      </c>
      <c r="I4" s="35">
        <f aca="true" t="shared" si="0" ref="I4:I17">ROUND(F4*G4*H4,2)</f>
        <v>0</v>
      </c>
    </row>
    <row r="5" spans="1:9" ht="21">
      <c r="A5" s="29" t="s">
        <v>34</v>
      </c>
      <c r="B5" s="30" t="s">
        <v>35</v>
      </c>
      <c r="C5" s="30" t="s">
        <v>36</v>
      </c>
      <c r="D5" s="30" t="s">
        <v>37</v>
      </c>
      <c r="E5" s="31" t="s">
        <v>38</v>
      </c>
      <c r="F5" s="32">
        <v>5686.45</v>
      </c>
      <c r="G5" s="33">
        <v>1</v>
      </c>
      <c r="H5" s="34">
        <v>0</v>
      </c>
      <c r="I5" s="35">
        <f t="shared" si="0"/>
        <v>0</v>
      </c>
    </row>
    <row r="6" spans="1:9" ht="21">
      <c r="A6" s="29" t="s">
        <v>39</v>
      </c>
      <c r="B6" s="30" t="s">
        <v>40</v>
      </c>
      <c r="C6" s="30" t="s">
        <v>41</v>
      </c>
      <c r="D6" s="30" t="s">
        <v>42</v>
      </c>
      <c r="E6" s="31" t="s">
        <v>38</v>
      </c>
      <c r="F6" s="32">
        <v>2100</v>
      </c>
      <c r="G6" s="33">
        <v>1</v>
      </c>
      <c r="H6" s="34">
        <v>0</v>
      </c>
      <c r="I6" s="35">
        <f t="shared" si="0"/>
        <v>0</v>
      </c>
    </row>
    <row r="7" spans="1:9" ht="12.75">
      <c r="A7" s="29" t="s">
        <v>43</v>
      </c>
      <c r="B7" s="30" t="s">
        <v>40</v>
      </c>
      <c r="C7" s="30" t="s">
        <v>44</v>
      </c>
      <c r="D7" s="30" t="s">
        <v>45</v>
      </c>
      <c r="E7" s="31" t="s">
        <v>38</v>
      </c>
      <c r="F7" s="32">
        <v>7786.45</v>
      </c>
      <c r="G7" s="33">
        <v>1</v>
      </c>
      <c r="H7" s="34">
        <v>0</v>
      </c>
      <c r="I7" s="35">
        <f t="shared" si="0"/>
        <v>0</v>
      </c>
    </row>
    <row r="8" spans="1:9" ht="21">
      <c r="A8" s="29" t="s">
        <v>46</v>
      </c>
      <c r="B8" s="30" t="s">
        <v>40</v>
      </c>
      <c r="C8" s="30" t="s">
        <v>47</v>
      </c>
      <c r="D8" s="30" t="s">
        <v>48</v>
      </c>
      <c r="E8" s="31" t="s">
        <v>49</v>
      </c>
      <c r="F8" s="32">
        <v>800</v>
      </c>
      <c r="G8" s="33">
        <v>1</v>
      </c>
      <c r="H8" s="34">
        <v>0</v>
      </c>
      <c r="I8" s="35">
        <f t="shared" si="0"/>
        <v>0</v>
      </c>
    </row>
    <row r="9" spans="1:9" ht="12.75">
      <c r="A9" s="29" t="s">
        <v>50</v>
      </c>
      <c r="B9" s="30" t="s">
        <v>40</v>
      </c>
      <c r="C9" s="30" t="s">
        <v>51</v>
      </c>
      <c r="D9" s="30" t="s">
        <v>52</v>
      </c>
      <c r="E9" s="31" t="s">
        <v>49</v>
      </c>
      <c r="F9" s="32">
        <v>800</v>
      </c>
      <c r="G9" s="33">
        <v>1</v>
      </c>
      <c r="H9" s="34">
        <v>0</v>
      </c>
      <c r="I9" s="35">
        <f t="shared" si="0"/>
        <v>0</v>
      </c>
    </row>
    <row r="10" spans="1:9" ht="21">
      <c r="A10" s="29" t="s">
        <v>53</v>
      </c>
      <c r="B10" s="30" t="s">
        <v>54</v>
      </c>
      <c r="C10" s="30" t="s">
        <v>55</v>
      </c>
      <c r="D10" s="30" t="s">
        <v>56</v>
      </c>
      <c r="E10" s="31" t="s">
        <v>57</v>
      </c>
      <c r="F10" s="32">
        <v>0.5760000000000001</v>
      </c>
      <c r="G10" s="33">
        <v>1</v>
      </c>
      <c r="H10" s="34">
        <v>0</v>
      </c>
      <c r="I10" s="35">
        <f t="shared" si="0"/>
        <v>0</v>
      </c>
    </row>
    <row r="11" spans="1:9" ht="12.75">
      <c r="A11" s="29" t="s">
        <v>58</v>
      </c>
      <c r="B11" s="30" t="s">
        <v>59</v>
      </c>
      <c r="C11" s="30" t="s">
        <v>60</v>
      </c>
      <c r="D11" s="30" t="s">
        <v>61</v>
      </c>
      <c r="E11" s="31" t="s">
        <v>62</v>
      </c>
      <c r="F11" s="32">
        <v>1</v>
      </c>
      <c r="G11" s="33">
        <v>1</v>
      </c>
      <c r="H11" s="34">
        <v>0</v>
      </c>
      <c r="I11" s="35">
        <f t="shared" si="0"/>
        <v>0</v>
      </c>
    </row>
    <row r="12" spans="1:9" ht="21">
      <c r="A12" s="29" t="s">
        <v>63</v>
      </c>
      <c r="B12" s="30" t="s">
        <v>40</v>
      </c>
      <c r="C12" s="30" t="s">
        <v>60</v>
      </c>
      <c r="D12" s="30" t="s">
        <v>64</v>
      </c>
      <c r="E12" s="31" t="s">
        <v>57</v>
      </c>
      <c r="F12" s="32">
        <v>1613.066</v>
      </c>
      <c r="G12" s="33">
        <v>1</v>
      </c>
      <c r="H12" s="34">
        <v>0</v>
      </c>
      <c r="I12" s="35">
        <f t="shared" si="0"/>
        <v>0</v>
      </c>
    </row>
    <row r="13" spans="1:9" ht="21">
      <c r="A13" s="29" t="s">
        <v>65</v>
      </c>
      <c r="B13" s="30" t="s">
        <v>40</v>
      </c>
      <c r="C13" s="30" t="s">
        <v>66</v>
      </c>
      <c r="D13" s="30" t="s">
        <v>67</v>
      </c>
      <c r="E13" s="31" t="s">
        <v>57</v>
      </c>
      <c r="F13" s="32">
        <v>1613.066</v>
      </c>
      <c r="G13" s="33">
        <v>4</v>
      </c>
      <c r="H13" s="34">
        <v>0</v>
      </c>
      <c r="I13" s="35">
        <f t="shared" si="0"/>
        <v>0</v>
      </c>
    </row>
    <row r="14" spans="1:9" ht="12.75">
      <c r="A14" s="29" t="s">
        <v>68</v>
      </c>
      <c r="B14" s="30" t="s">
        <v>69</v>
      </c>
      <c r="C14" s="30" t="s">
        <v>70</v>
      </c>
      <c r="D14" s="30" t="s">
        <v>71</v>
      </c>
      <c r="E14" s="31" t="s">
        <v>62</v>
      </c>
      <c r="F14" s="32">
        <v>20</v>
      </c>
      <c r="G14" s="33">
        <v>1</v>
      </c>
      <c r="H14" s="34">
        <v>0</v>
      </c>
      <c r="I14" s="35">
        <f t="shared" si="0"/>
        <v>0</v>
      </c>
    </row>
    <row r="15" spans="1:9" ht="21">
      <c r="A15" s="29" t="s">
        <v>72</v>
      </c>
      <c r="B15" s="30" t="s">
        <v>69</v>
      </c>
      <c r="C15" s="30" t="s">
        <v>73</v>
      </c>
      <c r="D15" s="30" t="s">
        <v>74</v>
      </c>
      <c r="E15" s="31" t="s">
        <v>62</v>
      </c>
      <c r="F15" s="32">
        <v>23</v>
      </c>
      <c r="G15" s="33">
        <v>1</v>
      </c>
      <c r="H15" s="34">
        <v>0</v>
      </c>
      <c r="I15" s="35">
        <f t="shared" si="0"/>
        <v>0</v>
      </c>
    </row>
    <row r="16" spans="1:9" ht="12.75">
      <c r="A16" s="29" t="s">
        <v>75</v>
      </c>
      <c r="B16" s="30" t="s">
        <v>76</v>
      </c>
      <c r="C16" s="30" t="s">
        <v>77</v>
      </c>
      <c r="D16" s="30" t="s">
        <v>78</v>
      </c>
      <c r="E16" s="31" t="s">
        <v>49</v>
      </c>
      <c r="F16" s="32">
        <v>829.5</v>
      </c>
      <c r="G16" s="33">
        <v>1</v>
      </c>
      <c r="H16" s="34">
        <v>0</v>
      </c>
      <c r="I16" s="35">
        <f t="shared" si="0"/>
        <v>0</v>
      </c>
    </row>
    <row r="17" spans="1:9" ht="12.75">
      <c r="A17" s="29" t="s">
        <v>79</v>
      </c>
      <c r="B17" s="30" t="s">
        <v>76</v>
      </c>
      <c r="C17" s="30" t="s">
        <v>77</v>
      </c>
      <c r="D17" s="30" t="s">
        <v>80</v>
      </c>
      <c r="E17" s="31" t="s">
        <v>49</v>
      </c>
      <c r="F17" s="32">
        <v>97</v>
      </c>
      <c r="G17" s="33">
        <v>1</v>
      </c>
      <c r="H17" s="34">
        <v>0</v>
      </c>
      <c r="I17" s="35">
        <f t="shared" si="0"/>
        <v>0</v>
      </c>
    </row>
    <row r="18" spans="1:9" ht="13.5" customHeight="1">
      <c r="A18" s="36" t="s">
        <v>81</v>
      </c>
      <c r="B18" s="36"/>
      <c r="C18" s="36"/>
      <c r="D18" s="36"/>
      <c r="E18" s="36"/>
      <c r="F18" s="36"/>
      <c r="G18" s="36"/>
      <c r="H18" s="36"/>
      <c r="I18" s="37">
        <f>SUM(I4:I17)</f>
        <v>0</v>
      </c>
    </row>
    <row r="19" spans="1:9" ht="25.5">
      <c r="A19" s="23" t="s">
        <v>82</v>
      </c>
      <c r="B19" s="24"/>
      <c r="C19" s="24"/>
      <c r="D19" s="25" t="s">
        <v>83</v>
      </c>
      <c r="E19" s="38"/>
      <c r="F19" s="27"/>
      <c r="G19" s="27"/>
      <c r="H19" s="39"/>
      <c r="I19" s="40"/>
    </row>
    <row r="20" spans="1:9" ht="21">
      <c r="A20" s="29" t="s">
        <v>84</v>
      </c>
      <c r="B20" s="30" t="s">
        <v>54</v>
      </c>
      <c r="C20" s="30" t="s">
        <v>85</v>
      </c>
      <c r="D20" s="30" t="s">
        <v>86</v>
      </c>
      <c r="E20" s="31" t="s">
        <v>87</v>
      </c>
      <c r="F20" s="32">
        <v>0.008</v>
      </c>
      <c r="G20" s="33">
        <v>1</v>
      </c>
      <c r="H20" s="34">
        <v>0</v>
      </c>
      <c r="I20" s="35">
        <f aca="true" t="shared" si="1" ref="I20:I22">ROUND(F20*G20*H20,2)</f>
        <v>0</v>
      </c>
    </row>
    <row r="21" spans="1:9" ht="21">
      <c r="A21" s="29" t="s">
        <v>88</v>
      </c>
      <c r="B21" s="30" t="s">
        <v>54</v>
      </c>
      <c r="C21" s="30" t="s">
        <v>89</v>
      </c>
      <c r="D21" s="30" t="s">
        <v>90</v>
      </c>
      <c r="E21" s="31" t="s">
        <v>38</v>
      </c>
      <c r="F21" s="32">
        <v>75</v>
      </c>
      <c r="G21" s="33">
        <v>1</v>
      </c>
      <c r="H21" s="34">
        <v>0</v>
      </c>
      <c r="I21" s="35">
        <f t="shared" si="1"/>
        <v>0</v>
      </c>
    </row>
    <row r="22" spans="1:9" ht="12.75">
      <c r="A22" s="29" t="s">
        <v>91</v>
      </c>
      <c r="B22" s="30" t="s">
        <v>54</v>
      </c>
      <c r="C22" s="30" t="s">
        <v>92</v>
      </c>
      <c r="D22" s="30" t="s">
        <v>93</v>
      </c>
      <c r="E22" s="31" t="s">
        <v>57</v>
      </c>
      <c r="F22" s="32">
        <v>3.75</v>
      </c>
      <c r="G22" s="33">
        <v>1</v>
      </c>
      <c r="H22" s="34">
        <v>0</v>
      </c>
      <c r="I22" s="35">
        <f t="shared" si="1"/>
        <v>0</v>
      </c>
    </row>
    <row r="23" spans="1:9" ht="13.5" customHeight="1">
      <c r="A23" s="36" t="s">
        <v>94</v>
      </c>
      <c r="B23" s="36"/>
      <c r="C23" s="36"/>
      <c r="D23" s="36"/>
      <c r="E23" s="36"/>
      <c r="F23" s="36"/>
      <c r="G23" s="36"/>
      <c r="H23" s="36"/>
      <c r="I23" s="37">
        <f>SUM(I20:I22)</f>
        <v>0</v>
      </c>
    </row>
    <row r="24" spans="1:9" ht="12.75">
      <c r="A24" s="23" t="s">
        <v>6</v>
      </c>
      <c r="B24" s="24"/>
      <c r="C24" s="24"/>
      <c r="D24" s="25" t="s">
        <v>95</v>
      </c>
      <c r="E24" s="27"/>
      <c r="F24" s="27"/>
      <c r="G24" s="27"/>
      <c r="H24" s="27"/>
      <c r="I24" s="28"/>
    </row>
    <row r="25" spans="1:9" ht="21">
      <c r="A25" s="29" t="s">
        <v>96</v>
      </c>
      <c r="B25" s="30" t="s">
        <v>97</v>
      </c>
      <c r="C25" s="30" t="s">
        <v>98</v>
      </c>
      <c r="D25" s="30" t="s">
        <v>99</v>
      </c>
      <c r="E25" s="31" t="s">
        <v>38</v>
      </c>
      <c r="F25" s="32">
        <v>2713.21</v>
      </c>
      <c r="G25" s="33">
        <v>1</v>
      </c>
      <c r="H25" s="34">
        <v>0</v>
      </c>
      <c r="I25" s="35">
        <f aca="true" t="shared" si="2" ref="I25:I30">ROUND(F25*G25*H25,2)</f>
        <v>0</v>
      </c>
    </row>
    <row r="26" spans="1:9" ht="21">
      <c r="A26" s="29" t="s">
        <v>100</v>
      </c>
      <c r="B26" s="30" t="s">
        <v>101</v>
      </c>
      <c r="C26" s="30" t="s">
        <v>102</v>
      </c>
      <c r="D26" s="30" t="s">
        <v>103</v>
      </c>
      <c r="E26" s="31" t="s">
        <v>57</v>
      </c>
      <c r="F26" s="32">
        <v>1612.1480000000001</v>
      </c>
      <c r="G26" s="33">
        <v>1</v>
      </c>
      <c r="H26" s="34">
        <v>0</v>
      </c>
      <c r="I26" s="35">
        <f t="shared" si="2"/>
        <v>0</v>
      </c>
    </row>
    <row r="27" spans="1:9" ht="12.75">
      <c r="A27" s="29" t="s">
        <v>104</v>
      </c>
      <c r="B27" s="30" t="s">
        <v>97</v>
      </c>
      <c r="C27" s="30" t="s">
        <v>105</v>
      </c>
      <c r="D27" s="30" t="s">
        <v>106</v>
      </c>
      <c r="E27" s="31" t="s">
        <v>57</v>
      </c>
      <c r="F27" s="32">
        <v>2154.79</v>
      </c>
      <c r="G27" s="33">
        <v>1</v>
      </c>
      <c r="H27" s="34">
        <v>0</v>
      </c>
      <c r="I27" s="35">
        <f t="shared" si="2"/>
        <v>0</v>
      </c>
    </row>
    <row r="28" spans="1:9" ht="21">
      <c r="A28" s="29" t="s">
        <v>107</v>
      </c>
      <c r="B28" s="30" t="s">
        <v>97</v>
      </c>
      <c r="C28" s="30" t="s">
        <v>108</v>
      </c>
      <c r="D28" s="30" t="s">
        <v>109</v>
      </c>
      <c r="E28" s="31" t="s">
        <v>57</v>
      </c>
      <c r="F28" s="32">
        <v>2154.79</v>
      </c>
      <c r="G28" s="33">
        <v>4</v>
      </c>
      <c r="H28" s="34">
        <v>0</v>
      </c>
      <c r="I28" s="35">
        <f t="shared" si="2"/>
        <v>0</v>
      </c>
    </row>
    <row r="29" spans="1:9" ht="12.75">
      <c r="A29" s="29" t="s">
        <v>110</v>
      </c>
      <c r="B29" s="30" t="s">
        <v>111</v>
      </c>
      <c r="C29" s="30" t="s">
        <v>60</v>
      </c>
      <c r="D29" s="30" t="s">
        <v>112</v>
      </c>
      <c r="E29" s="31" t="s">
        <v>57</v>
      </c>
      <c r="F29" s="32">
        <v>979.95</v>
      </c>
      <c r="G29" s="33">
        <v>1</v>
      </c>
      <c r="H29" s="34">
        <v>0</v>
      </c>
      <c r="I29" s="35">
        <f t="shared" si="2"/>
        <v>0</v>
      </c>
    </row>
    <row r="30" spans="1:9" ht="12.75">
      <c r="A30" s="29" t="s">
        <v>113</v>
      </c>
      <c r="B30" s="30" t="s">
        <v>114</v>
      </c>
      <c r="C30" s="30" t="s">
        <v>115</v>
      </c>
      <c r="D30" s="30" t="s">
        <v>116</v>
      </c>
      <c r="E30" s="31" t="s">
        <v>38</v>
      </c>
      <c r="F30" s="32">
        <v>372</v>
      </c>
      <c r="G30" s="33">
        <v>1</v>
      </c>
      <c r="H30" s="34">
        <v>0</v>
      </c>
      <c r="I30" s="35">
        <f t="shared" si="2"/>
        <v>0</v>
      </c>
    </row>
    <row r="31" spans="1:9" ht="13.5" customHeight="1">
      <c r="A31" s="36" t="s">
        <v>117</v>
      </c>
      <c r="B31" s="36"/>
      <c r="C31" s="36"/>
      <c r="D31" s="36"/>
      <c r="E31" s="36"/>
      <c r="F31" s="36"/>
      <c r="G31" s="36"/>
      <c r="H31" s="36"/>
      <c r="I31" s="37">
        <f>SUM(I25:I30)</f>
        <v>0</v>
      </c>
    </row>
    <row r="32" spans="1:9" ht="12.75">
      <c r="A32" s="23" t="s">
        <v>8</v>
      </c>
      <c r="B32" s="24"/>
      <c r="C32" s="24"/>
      <c r="D32" s="25" t="s">
        <v>118</v>
      </c>
      <c r="E32" s="27"/>
      <c r="F32" s="27"/>
      <c r="G32" s="27"/>
      <c r="H32" s="27"/>
      <c r="I32" s="28"/>
    </row>
    <row r="33" spans="1:9" ht="21">
      <c r="A33" s="29" t="s">
        <v>119</v>
      </c>
      <c r="B33" s="30" t="s">
        <v>120</v>
      </c>
      <c r="C33" s="30" t="s">
        <v>121</v>
      </c>
      <c r="D33" s="30" t="s">
        <v>122</v>
      </c>
      <c r="E33" s="31" t="s">
        <v>38</v>
      </c>
      <c r="F33" s="32">
        <v>10499.66</v>
      </c>
      <c r="G33" s="33">
        <v>1</v>
      </c>
      <c r="H33" s="34">
        <v>0</v>
      </c>
      <c r="I33" s="35">
        <f aca="true" t="shared" si="3" ref="I33:I38">ROUND(F33*G33*H33,2)</f>
        <v>0</v>
      </c>
    </row>
    <row r="34" spans="1:9" ht="31.5">
      <c r="A34" s="29" t="s">
        <v>123</v>
      </c>
      <c r="B34" s="30" t="s">
        <v>124</v>
      </c>
      <c r="C34" s="30" t="s">
        <v>125</v>
      </c>
      <c r="D34" s="30" t="s">
        <v>126</v>
      </c>
      <c r="E34" s="31" t="s">
        <v>38</v>
      </c>
      <c r="F34" s="32">
        <v>5337.9</v>
      </c>
      <c r="G34" s="33">
        <v>1.167</v>
      </c>
      <c r="H34" s="34">
        <v>0</v>
      </c>
      <c r="I34" s="35">
        <f t="shared" si="3"/>
        <v>0</v>
      </c>
    </row>
    <row r="35" spans="1:9" ht="12.75">
      <c r="A35" s="29" t="s">
        <v>127</v>
      </c>
      <c r="B35" s="30" t="s">
        <v>128</v>
      </c>
      <c r="C35" s="30" t="s">
        <v>129</v>
      </c>
      <c r="D35" s="30" t="s">
        <v>130</v>
      </c>
      <c r="E35" s="31" t="s">
        <v>38</v>
      </c>
      <c r="F35" s="32">
        <v>3591.91</v>
      </c>
      <c r="G35" s="33">
        <v>1</v>
      </c>
      <c r="H35" s="34">
        <v>0</v>
      </c>
      <c r="I35" s="35">
        <f t="shared" si="3"/>
        <v>0</v>
      </c>
    </row>
    <row r="36" spans="1:9" ht="12.75">
      <c r="A36" s="29" t="s">
        <v>131</v>
      </c>
      <c r="B36" s="30" t="s">
        <v>128</v>
      </c>
      <c r="C36" s="30" t="s">
        <v>132</v>
      </c>
      <c r="D36" s="30" t="s">
        <v>133</v>
      </c>
      <c r="E36" s="31" t="s">
        <v>38</v>
      </c>
      <c r="F36" s="32">
        <v>6907.75</v>
      </c>
      <c r="G36" s="33">
        <v>1</v>
      </c>
      <c r="H36" s="34">
        <v>0</v>
      </c>
      <c r="I36" s="35">
        <f t="shared" si="3"/>
        <v>0</v>
      </c>
    </row>
    <row r="37" spans="1:9" ht="21">
      <c r="A37" s="29" t="s">
        <v>134</v>
      </c>
      <c r="B37" s="30" t="s">
        <v>135</v>
      </c>
      <c r="C37" s="30" t="s">
        <v>136</v>
      </c>
      <c r="D37" s="30" t="s">
        <v>137</v>
      </c>
      <c r="E37" s="31" t="s">
        <v>38</v>
      </c>
      <c r="F37" s="32">
        <v>6907.75</v>
      </c>
      <c r="G37" s="33">
        <v>1.334</v>
      </c>
      <c r="H37" s="34">
        <v>0</v>
      </c>
      <c r="I37" s="35">
        <f t="shared" si="3"/>
        <v>0</v>
      </c>
    </row>
    <row r="38" spans="1:9" ht="21">
      <c r="A38" s="29" t="s">
        <v>138</v>
      </c>
      <c r="B38" s="30" t="s">
        <v>135</v>
      </c>
      <c r="C38" s="30" t="s">
        <v>139</v>
      </c>
      <c r="D38" s="30" t="s">
        <v>140</v>
      </c>
      <c r="E38" s="31" t="s">
        <v>38</v>
      </c>
      <c r="F38" s="32">
        <v>3591.91</v>
      </c>
      <c r="G38" s="33">
        <v>1</v>
      </c>
      <c r="H38" s="34">
        <v>0</v>
      </c>
      <c r="I38" s="35">
        <f t="shared" si="3"/>
        <v>0</v>
      </c>
    </row>
    <row r="39" spans="1:9" ht="13.5" customHeight="1">
      <c r="A39" s="36" t="s">
        <v>141</v>
      </c>
      <c r="B39" s="36"/>
      <c r="C39" s="36"/>
      <c r="D39" s="36"/>
      <c r="E39" s="36"/>
      <c r="F39" s="36"/>
      <c r="G39" s="36"/>
      <c r="H39" s="36"/>
      <c r="I39" s="37">
        <f>SUM(I33:I38)</f>
        <v>0</v>
      </c>
    </row>
    <row r="40" spans="1:9" ht="12.75">
      <c r="A40" s="23" t="s">
        <v>10</v>
      </c>
      <c r="B40" s="24"/>
      <c r="C40" s="24"/>
      <c r="D40" s="25" t="s">
        <v>142</v>
      </c>
      <c r="E40" s="27"/>
      <c r="F40" s="41"/>
      <c r="G40" s="27"/>
      <c r="H40" s="27"/>
      <c r="I40" s="28"/>
    </row>
    <row r="41" spans="1:9" ht="21">
      <c r="A41" s="29" t="s">
        <v>143</v>
      </c>
      <c r="B41" s="30" t="s">
        <v>144</v>
      </c>
      <c r="C41" s="30" t="s">
        <v>145</v>
      </c>
      <c r="D41" s="30" t="s">
        <v>146</v>
      </c>
      <c r="E41" s="31" t="s">
        <v>38</v>
      </c>
      <c r="F41" s="32">
        <v>1113.77</v>
      </c>
      <c r="G41" s="33">
        <v>1</v>
      </c>
      <c r="H41" s="34">
        <v>0</v>
      </c>
      <c r="I41" s="35">
        <f aca="true" t="shared" si="4" ref="I41:I48">ROUND(F41*G41*H41,2)</f>
        <v>0</v>
      </c>
    </row>
    <row r="42" spans="1:9" ht="31.5">
      <c r="A42" s="29" t="s">
        <v>147</v>
      </c>
      <c r="B42" s="30" t="s">
        <v>144</v>
      </c>
      <c r="C42" s="30" t="s">
        <v>145</v>
      </c>
      <c r="D42" s="30" t="s">
        <v>148</v>
      </c>
      <c r="E42" s="31" t="s">
        <v>38</v>
      </c>
      <c r="F42" s="32">
        <v>501.85</v>
      </c>
      <c r="G42" s="33">
        <v>1</v>
      </c>
      <c r="H42" s="34">
        <v>0</v>
      </c>
      <c r="I42" s="35">
        <f t="shared" si="4"/>
        <v>0</v>
      </c>
    </row>
    <row r="43" spans="1:9" ht="21">
      <c r="A43" s="29" t="s">
        <v>149</v>
      </c>
      <c r="B43" s="30" t="s">
        <v>144</v>
      </c>
      <c r="C43" s="30" t="s">
        <v>150</v>
      </c>
      <c r="D43" s="30" t="s">
        <v>151</v>
      </c>
      <c r="E43" s="31" t="s">
        <v>38</v>
      </c>
      <c r="F43" s="32">
        <v>3546.14</v>
      </c>
      <c r="G43" s="33">
        <v>1</v>
      </c>
      <c r="H43" s="34">
        <v>0</v>
      </c>
      <c r="I43" s="35">
        <f t="shared" si="4"/>
        <v>0</v>
      </c>
    </row>
    <row r="44" spans="1:9" ht="31.5">
      <c r="A44" s="29" t="s">
        <v>152</v>
      </c>
      <c r="B44" s="30" t="s">
        <v>153</v>
      </c>
      <c r="C44" s="30" t="s">
        <v>154</v>
      </c>
      <c r="D44" s="30" t="s">
        <v>155</v>
      </c>
      <c r="E44" s="31" t="s">
        <v>38</v>
      </c>
      <c r="F44" s="32">
        <v>5337.9</v>
      </c>
      <c r="G44" s="33">
        <v>1</v>
      </c>
      <c r="H44" s="34">
        <v>0</v>
      </c>
      <c r="I44" s="35">
        <f t="shared" si="4"/>
        <v>0</v>
      </c>
    </row>
    <row r="45" spans="1:9" ht="31.5">
      <c r="A45" s="29" t="s">
        <v>156</v>
      </c>
      <c r="B45" s="30" t="s">
        <v>157</v>
      </c>
      <c r="C45" s="30" t="s">
        <v>158</v>
      </c>
      <c r="D45" s="30" t="s">
        <v>159</v>
      </c>
      <c r="E45" s="31" t="s">
        <v>38</v>
      </c>
      <c r="F45" s="32">
        <v>5337.9</v>
      </c>
      <c r="G45" s="33">
        <v>1</v>
      </c>
      <c r="H45" s="34">
        <v>0</v>
      </c>
      <c r="I45" s="35">
        <f t="shared" si="4"/>
        <v>0</v>
      </c>
    </row>
    <row r="46" spans="1:9" ht="12.75">
      <c r="A46" s="29" t="s">
        <v>160</v>
      </c>
      <c r="B46" s="30" t="s">
        <v>161</v>
      </c>
      <c r="C46" s="30" t="s">
        <v>162</v>
      </c>
      <c r="D46" s="30" t="s">
        <v>163</v>
      </c>
      <c r="E46" s="31" t="s">
        <v>38</v>
      </c>
      <c r="F46" s="32">
        <v>5337.9</v>
      </c>
      <c r="G46" s="33">
        <v>3</v>
      </c>
      <c r="H46" s="34">
        <v>0</v>
      </c>
      <c r="I46" s="35">
        <f t="shared" si="4"/>
        <v>0</v>
      </c>
    </row>
    <row r="47" spans="1:9" ht="12.75">
      <c r="A47" s="29" t="s">
        <v>164</v>
      </c>
      <c r="B47" s="30" t="s">
        <v>161</v>
      </c>
      <c r="C47" s="30" t="s">
        <v>165</v>
      </c>
      <c r="D47" s="30" t="s">
        <v>166</v>
      </c>
      <c r="E47" s="31" t="s">
        <v>38</v>
      </c>
      <c r="F47" s="32">
        <v>5337.9</v>
      </c>
      <c r="G47" s="33">
        <v>3</v>
      </c>
      <c r="H47" s="34">
        <v>0</v>
      </c>
      <c r="I47" s="35">
        <f t="shared" si="4"/>
        <v>0</v>
      </c>
    </row>
    <row r="48" spans="1:9" ht="31.5">
      <c r="A48" s="29" t="s">
        <v>167</v>
      </c>
      <c r="B48" s="30" t="s">
        <v>168</v>
      </c>
      <c r="C48" s="30" t="s">
        <v>169</v>
      </c>
      <c r="D48" s="30" t="s">
        <v>170</v>
      </c>
      <c r="E48" s="31" t="s">
        <v>38</v>
      </c>
      <c r="F48" s="32">
        <v>34</v>
      </c>
      <c r="G48" s="33">
        <v>1</v>
      </c>
      <c r="H48" s="34">
        <v>0</v>
      </c>
      <c r="I48" s="35">
        <f t="shared" si="4"/>
        <v>0</v>
      </c>
    </row>
    <row r="49" spans="1:9" ht="13.5" customHeight="1">
      <c r="A49" s="36" t="s">
        <v>171</v>
      </c>
      <c r="B49" s="36"/>
      <c r="C49" s="36"/>
      <c r="D49" s="36"/>
      <c r="E49" s="36"/>
      <c r="F49" s="36"/>
      <c r="G49" s="36"/>
      <c r="H49" s="36"/>
      <c r="I49" s="37">
        <f>SUM(I41:I48)</f>
        <v>0</v>
      </c>
    </row>
    <row r="50" spans="1:9" ht="12.75">
      <c r="A50" s="23" t="s">
        <v>12</v>
      </c>
      <c r="B50" s="24"/>
      <c r="C50" s="24"/>
      <c r="D50" s="25" t="s">
        <v>172</v>
      </c>
      <c r="E50" s="27"/>
      <c r="F50" s="41"/>
      <c r="G50" s="27"/>
      <c r="H50" s="39"/>
      <c r="I50" s="40"/>
    </row>
    <row r="51" spans="1:9" ht="12.75">
      <c r="A51" s="29" t="s">
        <v>173</v>
      </c>
      <c r="B51" s="30" t="s">
        <v>174</v>
      </c>
      <c r="C51" s="30" t="s">
        <v>175</v>
      </c>
      <c r="D51" s="30" t="s">
        <v>176</v>
      </c>
      <c r="E51" s="31" t="s">
        <v>38</v>
      </c>
      <c r="F51" s="32">
        <v>1115</v>
      </c>
      <c r="G51" s="33">
        <v>1</v>
      </c>
      <c r="H51" s="34">
        <v>0</v>
      </c>
      <c r="I51" s="35">
        <f aca="true" t="shared" si="5" ref="I51:I52">ROUND(F51*G51*H52,2)</f>
        <v>0</v>
      </c>
    </row>
    <row r="52" spans="1:9" ht="12.75">
      <c r="A52" s="29" t="s">
        <v>177</v>
      </c>
      <c r="B52" s="30" t="s">
        <v>174</v>
      </c>
      <c r="C52" s="30" t="s">
        <v>178</v>
      </c>
      <c r="D52" s="30" t="s">
        <v>179</v>
      </c>
      <c r="E52" s="31" t="s">
        <v>38</v>
      </c>
      <c r="F52" s="32">
        <v>1115</v>
      </c>
      <c r="G52" s="33">
        <v>1</v>
      </c>
      <c r="H52" s="34">
        <v>0</v>
      </c>
      <c r="I52" s="35">
        <f t="shared" si="5"/>
        <v>0</v>
      </c>
    </row>
    <row r="53" spans="1:9" ht="13.5" customHeight="1">
      <c r="A53" s="36" t="s">
        <v>180</v>
      </c>
      <c r="B53" s="36"/>
      <c r="C53" s="36"/>
      <c r="D53" s="36"/>
      <c r="E53" s="36"/>
      <c r="F53" s="36"/>
      <c r="G53" s="36"/>
      <c r="H53" s="36"/>
      <c r="I53" s="37">
        <f>SUM(I51:I52)</f>
        <v>0</v>
      </c>
    </row>
    <row r="54" spans="1:9" ht="12.75">
      <c r="A54" s="23" t="s">
        <v>181</v>
      </c>
      <c r="B54" s="24"/>
      <c r="C54" s="24"/>
      <c r="D54" s="25" t="s">
        <v>182</v>
      </c>
      <c r="E54" s="27"/>
      <c r="F54" s="41"/>
      <c r="G54" s="27"/>
      <c r="H54" s="39"/>
      <c r="I54" s="40"/>
    </row>
    <row r="55" spans="1:9" ht="21">
      <c r="A55" s="29" t="s">
        <v>183</v>
      </c>
      <c r="B55" s="30" t="s">
        <v>184</v>
      </c>
      <c r="C55" s="30" t="s">
        <v>185</v>
      </c>
      <c r="D55" s="30" t="s">
        <v>186</v>
      </c>
      <c r="E55" s="31" t="s">
        <v>49</v>
      </c>
      <c r="F55" s="32">
        <v>2007</v>
      </c>
      <c r="G55" s="33">
        <v>1</v>
      </c>
      <c r="H55" s="34">
        <v>0</v>
      </c>
      <c r="I55" s="35">
        <f aca="true" t="shared" si="6" ref="I55:I59">ROUND(F55*G55*H55,2)</f>
        <v>0</v>
      </c>
    </row>
    <row r="56" spans="1:9" ht="21">
      <c r="A56" s="29" t="s">
        <v>187</v>
      </c>
      <c r="B56" s="30" t="s">
        <v>188</v>
      </c>
      <c r="C56" s="30" t="s">
        <v>189</v>
      </c>
      <c r="D56" s="30" t="s">
        <v>190</v>
      </c>
      <c r="E56" s="31" t="s">
        <v>49</v>
      </c>
      <c r="F56" s="32">
        <v>788.5</v>
      </c>
      <c r="G56" s="33">
        <v>1</v>
      </c>
      <c r="H56" s="34">
        <v>0</v>
      </c>
      <c r="I56" s="35">
        <f t="shared" si="6"/>
        <v>0</v>
      </c>
    </row>
    <row r="57" spans="1:9" ht="21">
      <c r="A57" s="29" t="s">
        <v>191</v>
      </c>
      <c r="B57" s="30" t="s">
        <v>188</v>
      </c>
      <c r="C57" s="30" t="s">
        <v>192</v>
      </c>
      <c r="D57" s="30" t="s">
        <v>193</v>
      </c>
      <c r="E57" s="31" t="s">
        <v>49</v>
      </c>
      <c r="F57" s="32">
        <v>1472.5</v>
      </c>
      <c r="G57" s="33">
        <v>1</v>
      </c>
      <c r="H57" s="34">
        <v>0</v>
      </c>
      <c r="I57" s="35">
        <f t="shared" si="6"/>
        <v>0</v>
      </c>
    </row>
    <row r="58" spans="1:9" ht="21">
      <c r="A58" s="29" t="s">
        <v>194</v>
      </c>
      <c r="B58" s="30" t="s">
        <v>188</v>
      </c>
      <c r="C58" s="30" t="s">
        <v>192</v>
      </c>
      <c r="D58" s="30" t="s">
        <v>195</v>
      </c>
      <c r="E58" s="31" t="s">
        <v>49</v>
      </c>
      <c r="F58" s="32">
        <v>548</v>
      </c>
      <c r="G58" s="33">
        <v>1</v>
      </c>
      <c r="H58" s="34">
        <v>0</v>
      </c>
      <c r="I58" s="35">
        <f t="shared" si="6"/>
        <v>0</v>
      </c>
    </row>
    <row r="59" spans="1:9" ht="12.75">
      <c r="A59" s="29" t="s">
        <v>196</v>
      </c>
      <c r="B59" s="30" t="s">
        <v>197</v>
      </c>
      <c r="C59" s="30" t="s">
        <v>60</v>
      </c>
      <c r="D59" s="30" t="s">
        <v>198</v>
      </c>
      <c r="E59" s="31" t="s">
        <v>49</v>
      </c>
      <c r="F59" s="32">
        <v>18</v>
      </c>
      <c r="G59" s="33">
        <v>1</v>
      </c>
      <c r="H59" s="34">
        <v>0</v>
      </c>
      <c r="I59" s="35">
        <f t="shared" si="6"/>
        <v>0</v>
      </c>
    </row>
    <row r="60" spans="1:9" ht="13.5" customHeight="1">
      <c r="A60" s="36" t="s">
        <v>199</v>
      </c>
      <c r="B60" s="36"/>
      <c r="C60" s="36"/>
      <c r="D60" s="36"/>
      <c r="E60" s="36"/>
      <c r="F60" s="36"/>
      <c r="G60" s="36"/>
      <c r="H60" s="36"/>
      <c r="I60" s="37">
        <f>SUM(I55:I59)</f>
        <v>0</v>
      </c>
    </row>
    <row r="61" spans="1:9" ht="12.75">
      <c r="A61" s="23" t="s">
        <v>200</v>
      </c>
      <c r="B61" s="24"/>
      <c r="C61" s="24"/>
      <c r="D61" s="25" t="s">
        <v>201</v>
      </c>
      <c r="E61" s="27"/>
      <c r="F61" s="41"/>
      <c r="G61" s="27"/>
      <c r="H61" s="39"/>
      <c r="I61" s="40"/>
    </row>
    <row r="62" spans="1:9" ht="12.75">
      <c r="A62" s="29" t="s">
        <v>202</v>
      </c>
      <c r="B62" s="30" t="s">
        <v>40</v>
      </c>
      <c r="C62" s="30" t="s">
        <v>203</v>
      </c>
      <c r="D62" s="30" t="s">
        <v>204</v>
      </c>
      <c r="E62" s="31" t="s">
        <v>62</v>
      </c>
      <c r="F62" s="32">
        <v>23</v>
      </c>
      <c r="G62" s="33">
        <v>1</v>
      </c>
      <c r="H62" s="34">
        <v>0</v>
      </c>
      <c r="I62" s="35">
        <f aca="true" t="shared" si="7" ref="I62:I69">ROUND(F62*G62*H62,2)</f>
        <v>0</v>
      </c>
    </row>
    <row r="63" spans="1:9" ht="12.75">
      <c r="A63" s="29" t="s">
        <v>205</v>
      </c>
      <c r="B63" s="30" t="s">
        <v>206</v>
      </c>
      <c r="C63" s="30" t="s">
        <v>207</v>
      </c>
      <c r="D63" s="30" t="s">
        <v>208</v>
      </c>
      <c r="E63" s="31" t="s">
        <v>62</v>
      </c>
      <c r="F63" s="32">
        <v>17</v>
      </c>
      <c r="G63" s="33">
        <v>1</v>
      </c>
      <c r="H63" s="34">
        <v>0</v>
      </c>
      <c r="I63" s="35">
        <f t="shared" si="7"/>
        <v>0</v>
      </c>
    </row>
    <row r="64" spans="1:9" ht="21">
      <c r="A64" s="29" t="s">
        <v>209</v>
      </c>
      <c r="B64" s="30" t="s">
        <v>206</v>
      </c>
      <c r="C64" s="30" t="s">
        <v>210</v>
      </c>
      <c r="D64" s="30" t="s">
        <v>211</v>
      </c>
      <c r="E64" s="31" t="s">
        <v>62</v>
      </c>
      <c r="F64" s="32">
        <v>30</v>
      </c>
      <c r="G64" s="33">
        <v>1</v>
      </c>
      <c r="H64" s="34">
        <v>0</v>
      </c>
      <c r="I64" s="35">
        <f t="shared" si="7"/>
        <v>0</v>
      </c>
    </row>
    <row r="65" spans="1:9" ht="12.75">
      <c r="A65" s="29" t="s">
        <v>212</v>
      </c>
      <c r="B65" s="30" t="s">
        <v>144</v>
      </c>
      <c r="C65" s="30" t="s">
        <v>60</v>
      </c>
      <c r="D65" s="30" t="s">
        <v>213</v>
      </c>
      <c r="E65" s="31" t="s">
        <v>38</v>
      </c>
      <c r="F65" s="32">
        <v>38.4</v>
      </c>
      <c r="G65" s="33">
        <v>1</v>
      </c>
      <c r="H65" s="34">
        <v>0</v>
      </c>
      <c r="I65" s="35">
        <f t="shared" si="7"/>
        <v>0</v>
      </c>
    </row>
    <row r="66" spans="1:9" ht="21">
      <c r="A66" s="29" t="s">
        <v>214</v>
      </c>
      <c r="B66" s="30" t="s">
        <v>215</v>
      </c>
      <c r="C66" s="30" t="s">
        <v>216</v>
      </c>
      <c r="D66" s="30" t="s">
        <v>217</v>
      </c>
      <c r="E66" s="31" t="s">
        <v>38</v>
      </c>
      <c r="F66" s="32">
        <v>83.28</v>
      </c>
      <c r="G66" s="33">
        <v>1</v>
      </c>
      <c r="H66" s="34">
        <v>0</v>
      </c>
      <c r="I66" s="35">
        <f t="shared" si="7"/>
        <v>0</v>
      </c>
    </row>
    <row r="67" spans="1:9" ht="21">
      <c r="A67" s="29" t="s">
        <v>218</v>
      </c>
      <c r="B67" s="30" t="s">
        <v>215</v>
      </c>
      <c r="C67" s="30" t="s">
        <v>219</v>
      </c>
      <c r="D67" s="30" t="s">
        <v>220</v>
      </c>
      <c r="E67" s="31" t="s">
        <v>38</v>
      </c>
      <c r="F67" s="32">
        <v>13.68</v>
      </c>
      <c r="G67" s="33">
        <v>1</v>
      </c>
      <c r="H67" s="34">
        <v>0</v>
      </c>
      <c r="I67" s="35">
        <f t="shared" si="7"/>
        <v>0</v>
      </c>
    </row>
    <row r="68" spans="1:9" ht="21">
      <c r="A68" s="29" t="s">
        <v>221</v>
      </c>
      <c r="B68" s="30" t="s">
        <v>215</v>
      </c>
      <c r="C68" s="30" t="s">
        <v>222</v>
      </c>
      <c r="D68" s="30" t="s">
        <v>223</v>
      </c>
      <c r="E68" s="31" t="s">
        <v>38</v>
      </c>
      <c r="F68" s="32">
        <v>3.84</v>
      </c>
      <c r="G68" s="33">
        <v>1</v>
      </c>
      <c r="H68" s="34">
        <v>0</v>
      </c>
      <c r="I68" s="35">
        <f t="shared" si="7"/>
        <v>0</v>
      </c>
    </row>
    <row r="69" spans="1:9" ht="21">
      <c r="A69" s="29" t="s">
        <v>224</v>
      </c>
      <c r="B69" s="30" t="s">
        <v>215</v>
      </c>
      <c r="C69" s="30" t="s">
        <v>225</v>
      </c>
      <c r="D69" s="30" t="s">
        <v>226</v>
      </c>
      <c r="E69" s="31" t="s">
        <v>38</v>
      </c>
      <c r="F69" s="32">
        <v>34.44</v>
      </c>
      <c r="G69" s="33">
        <v>1</v>
      </c>
      <c r="H69" s="34">
        <v>0</v>
      </c>
      <c r="I69" s="35">
        <f t="shared" si="7"/>
        <v>0</v>
      </c>
    </row>
    <row r="70" spans="1:9" ht="13.5" customHeight="1">
      <c r="A70" s="36" t="s">
        <v>227</v>
      </c>
      <c r="B70" s="36"/>
      <c r="C70" s="36"/>
      <c r="D70" s="36"/>
      <c r="E70" s="36"/>
      <c r="F70" s="36"/>
      <c r="G70" s="36"/>
      <c r="H70" s="36"/>
      <c r="I70" s="37">
        <f>SUM(I62:I69)</f>
        <v>0</v>
      </c>
    </row>
    <row r="71" spans="1:9" ht="12.75">
      <c r="A71" s="23" t="s">
        <v>228</v>
      </c>
      <c r="B71" s="24"/>
      <c r="C71" s="24"/>
      <c r="D71" s="25" t="s">
        <v>229</v>
      </c>
      <c r="E71" s="27"/>
      <c r="F71" s="41"/>
      <c r="G71" s="27"/>
      <c r="H71" s="39"/>
      <c r="I71" s="40"/>
    </row>
    <row r="72" spans="1:9" ht="21">
      <c r="A72" s="29" t="s">
        <v>230</v>
      </c>
      <c r="B72" s="30" t="s">
        <v>231</v>
      </c>
      <c r="C72" s="30" t="s">
        <v>232</v>
      </c>
      <c r="D72" s="30" t="s">
        <v>233</v>
      </c>
      <c r="E72" s="31" t="s">
        <v>49</v>
      </c>
      <c r="F72" s="32">
        <v>120</v>
      </c>
      <c r="G72" s="33">
        <v>1</v>
      </c>
      <c r="H72" s="34">
        <v>0</v>
      </c>
      <c r="I72" s="35">
        <f aca="true" t="shared" si="8" ref="I72:I77">ROUND(F72*G72*H72,2)</f>
        <v>0</v>
      </c>
    </row>
    <row r="73" spans="1:9" ht="21">
      <c r="A73" s="29" t="s">
        <v>234</v>
      </c>
      <c r="B73" s="30" t="s">
        <v>231</v>
      </c>
      <c r="C73" s="30" t="s">
        <v>235</v>
      </c>
      <c r="D73" s="30" t="s">
        <v>236</v>
      </c>
      <c r="E73" s="31" t="s">
        <v>49</v>
      </c>
      <c r="F73" s="32">
        <v>65</v>
      </c>
      <c r="G73" s="33">
        <v>1</v>
      </c>
      <c r="H73" s="34">
        <v>0</v>
      </c>
      <c r="I73" s="35">
        <f t="shared" si="8"/>
        <v>0</v>
      </c>
    </row>
    <row r="74" spans="1:9" ht="21">
      <c r="A74" s="29" t="s">
        <v>237</v>
      </c>
      <c r="B74" s="30" t="s">
        <v>231</v>
      </c>
      <c r="C74" s="30" t="s">
        <v>232</v>
      </c>
      <c r="D74" s="30" t="s">
        <v>238</v>
      </c>
      <c r="E74" s="31" t="s">
        <v>49</v>
      </c>
      <c r="F74" s="32">
        <v>20</v>
      </c>
      <c r="G74" s="33">
        <v>1</v>
      </c>
      <c r="H74" s="34">
        <v>0</v>
      </c>
      <c r="I74" s="35">
        <f t="shared" si="8"/>
        <v>0</v>
      </c>
    </row>
    <row r="75" spans="1:9" ht="21">
      <c r="A75" s="29" t="s">
        <v>239</v>
      </c>
      <c r="B75" s="30" t="s">
        <v>40</v>
      </c>
      <c r="C75" s="30" t="s">
        <v>55</v>
      </c>
      <c r="D75" s="30" t="s">
        <v>240</v>
      </c>
      <c r="E75" s="31" t="s">
        <v>57</v>
      </c>
      <c r="F75" s="32">
        <v>12.3</v>
      </c>
      <c r="G75" s="33">
        <v>1</v>
      </c>
      <c r="H75" s="34">
        <v>0</v>
      </c>
      <c r="I75" s="35">
        <f t="shared" si="8"/>
        <v>0</v>
      </c>
    </row>
    <row r="76" spans="1:9" ht="21">
      <c r="A76" s="29" t="s">
        <v>241</v>
      </c>
      <c r="B76" s="30" t="s">
        <v>40</v>
      </c>
      <c r="C76" s="30" t="s">
        <v>60</v>
      </c>
      <c r="D76" s="30" t="s">
        <v>64</v>
      </c>
      <c r="E76" s="31" t="s">
        <v>57</v>
      </c>
      <c r="F76" s="32">
        <v>12.3</v>
      </c>
      <c r="G76" s="33">
        <v>1</v>
      </c>
      <c r="H76" s="34">
        <v>0</v>
      </c>
      <c r="I76" s="35">
        <f t="shared" si="8"/>
        <v>0</v>
      </c>
    </row>
    <row r="77" spans="1:9" ht="21">
      <c r="A77" s="29" t="s">
        <v>242</v>
      </c>
      <c r="B77" s="30" t="s">
        <v>40</v>
      </c>
      <c r="C77" s="30" t="s">
        <v>66</v>
      </c>
      <c r="D77" s="30" t="s">
        <v>67</v>
      </c>
      <c r="E77" s="31" t="s">
        <v>57</v>
      </c>
      <c r="F77" s="32">
        <v>12.3</v>
      </c>
      <c r="G77" s="33">
        <v>4</v>
      </c>
      <c r="H77" s="34">
        <v>0</v>
      </c>
      <c r="I77" s="35">
        <f t="shared" si="8"/>
        <v>0</v>
      </c>
    </row>
    <row r="78" spans="1:9" ht="13.5" customHeight="1">
      <c r="A78" s="36" t="s">
        <v>243</v>
      </c>
      <c r="B78" s="36"/>
      <c r="C78" s="36"/>
      <c r="D78" s="36"/>
      <c r="E78" s="36"/>
      <c r="F78" s="36"/>
      <c r="G78" s="36"/>
      <c r="H78" s="36"/>
      <c r="I78" s="37">
        <f>SUM(I72:I76)</f>
        <v>0</v>
      </c>
    </row>
    <row r="79" spans="1:9" ht="12.75">
      <c r="A79" s="23" t="s">
        <v>244</v>
      </c>
      <c r="B79" s="24"/>
      <c r="C79" s="24"/>
      <c r="D79" s="25" t="s">
        <v>245</v>
      </c>
      <c r="E79" s="27"/>
      <c r="F79" s="41"/>
      <c r="G79" s="27"/>
      <c r="H79" s="39"/>
      <c r="I79" s="40"/>
    </row>
    <row r="80" spans="1:9" ht="21">
      <c r="A80" s="29" t="s">
        <v>246</v>
      </c>
      <c r="B80" s="30" t="s">
        <v>101</v>
      </c>
      <c r="C80" s="30" t="s">
        <v>247</v>
      </c>
      <c r="D80" s="30" t="s">
        <v>248</v>
      </c>
      <c r="E80" s="31" t="s">
        <v>57</v>
      </c>
      <c r="F80" s="32">
        <v>7.05</v>
      </c>
      <c r="G80" s="33">
        <v>1</v>
      </c>
      <c r="H80" s="34">
        <v>0</v>
      </c>
      <c r="I80" s="35">
        <f aca="true" t="shared" si="9" ref="I80:I86">ROUND(F80*G80*H80,2)</f>
        <v>0</v>
      </c>
    </row>
    <row r="81" spans="1:9" ht="21">
      <c r="A81" s="29" t="s">
        <v>249</v>
      </c>
      <c r="B81" s="30" t="s">
        <v>101</v>
      </c>
      <c r="C81" s="30" t="s">
        <v>60</v>
      </c>
      <c r="D81" s="30" t="s">
        <v>250</v>
      </c>
      <c r="E81" s="31" t="s">
        <v>57</v>
      </c>
      <c r="F81" s="32">
        <v>7.05</v>
      </c>
      <c r="G81" s="33">
        <v>1</v>
      </c>
      <c r="H81" s="34">
        <v>0</v>
      </c>
      <c r="I81" s="35">
        <f t="shared" si="9"/>
        <v>0</v>
      </c>
    </row>
    <row r="82" spans="1:9" ht="21">
      <c r="A82" s="29" t="s">
        <v>251</v>
      </c>
      <c r="B82" s="30" t="s">
        <v>101</v>
      </c>
      <c r="C82" s="30" t="s">
        <v>108</v>
      </c>
      <c r="D82" s="30" t="s">
        <v>109</v>
      </c>
      <c r="E82" s="31" t="s">
        <v>57</v>
      </c>
      <c r="F82" s="32">
        <v>7.05</v>
      </c>
      <c r="G82" s="33">
        <v>4</v>
      </c>
      <c r="H82" s="34">
        <v>0</v>
      </c>
      <c r="I82" s="35">
        <f t="shared" si="9"/>
        <v>0</v>
      </c>
    </row>
    <row r="83" spans="1:9" ht="21">
      <c r="A83" s="29" t="s">
        <v>252</v>
      </c>
      <c r="B83" s="30" t="s">
        <v>231</v>
      </c>
      <c r="C83" s="30" t="s">
        <v>253</v>
      </c>
      <c r="D83" s="30" t="s">
        <v>254</v>
      </c>
      <c r="E83" s="31" t="s">
        <v>49</v>
      </c>
      <c r="F83" s="32">
        <v>27</v>
      </c>
      <c r="G83" s="33">
        <v>1</v>
      </c>
      <c r="H83" s="34">
        <v>0</v>
      </c>
      <c r="I83" s="35">
        <f t="shared" si="9"/>
        <v>0</v>
      </c>
    </row>
    <row r="84" spans="1:9" ht="21">
      <c r="A84" s="29" t="s">
        <v>255</v>
      </c>
      <c r="B84" s="30" t="s">
        <v>231</v>
      </c>
      <c r="C84" s="30" t="s">
        <v>256</v>
      </c>
      <c r="D84" s="30" t="s">
        <v>257</v>
      </c>
      <c r="E84" s="31" t="s">
        <v>57</v>
      </c>
      <c r="F84" s="32">
        <v>7.05</v>
      </c>
      <c r="G84" s="33">
        <v>1</v>
      </c>
      <c r="H84" s="34">
        <v>0</v>
      </c>
      <c r="I84" s="35">
        <f t="shared" si="9"/>
        <v>0</v>
      </c>
    </row>
    <row r="85" spans="1:9" ht="21">
      <c r="A85" s="29" t="s">
        <v>258</v>
      </c>
      <c r="B85" s="30" t="s">
        <v>231</v>
      </c>
      <c r="C85" s="30" t="s">
        <v>259</v>
      </c>
      <c r="D85" s="30" t="s">
        <v>260</v>
      </c>
      <c r="E85" s="31" t="s">
        <v>38</v>
      </c>
      <c r="F85" s="32">
        <v>6.8</v>
      </c>
      <c r="G85" s="33">
        <v>1</v>
      </c>
      <c r="H85" s="34">
        <v>0</v>
      </c>
      <c r="I85" s="35">
        <f t="shared" si="9"/>
        <v>0</v>
      </c>
    </row>
    <row r="86" spans="1:9" ht="21">
      <c r="A86" s="29" t="s">
        <v>261</v>
      </c>
      <c r="B86" s="30" t="s">
        <v>231</v>
      </c>
      <c r="C86" s="30" t="s">
        <v>262</v>
      </c>
      <c r="D86" s="30" t="s">
        <v>263</v>
      </c>
      <c r="E86" s="31" t="s">
        <v>38</v>
      </c>
      <c r="F86" s="32">
        <v>1.7</v>
      </c>
      <c r="G86" s="33">
        <v>1</v>
      </c>
      <c r="H86" s="34">
        <v>0</v>
      </c>
      <c r="I86" s="35">
        <f t="shared" si="9"/>
        <v>0</v>
      </c>
    </row>
    <row r="87" spans="1:9" ht="13.5">
      <c r="A87" s="42" t="s">
        <v>264</v>
      </c>
      <c r="B87" s="42"/>
      <c r="C87" s="42"/>
      <c r="D87" s="42"/>
      <c r="E87" s="42"/>
      <c r="F87" s="42"/>
      <c r="G87" s="42"/>
      <c r="H87" s="42"/>
      <c r="I87" s="43">
        <f>SUM(I80:I86)</f>
        <v>0</v>
      </c>
    </row>
    <row r="88" spans="1:9" ht="13.5">
      <c r="A88" s="44" t="s">
        <v>265</v>
      </c>
      <c r="B88" s="44"/>
      <c r="C88" s="44"/>
      <c r="D88" s="44"/>
      <c r="E88" s="44"/>
      <c r="F88" s="44"/>
      <c r="G88" s="44"/>
      <c r="H88" s="44"/>
      <c r="I88" s="45">
        <f>SUM(I87+I78+I70+I60+I53+I49+I39+I31+I23+I18)</f>
        <v>0</v>
      </c>
    </row>
  </sheetData>
  <sheetProtection selectLockedCells="1" selectUnlockedCells="1"/>
  <mergeCells count="12">
    <mergeCell ref="A1:I1"/>
    <mergeCell ref="A18:H18"/>
    <mergeCell ref="A23:H23"/>
    <mergeCell ref="A31:H31"/>
    <mergeCell ref="A39:H39"/>
    <mergeCell ref="A49:H49"/>
    <mergeCell ref="A53:H53"/>
    <mergeCell ref="A60:H60"/>
    <mergeCell ref="A70:H70"/>
    <mergeCell ref="A78:H78"/>
    <mergeCell ref="A87:H87"/>
    <mergeCell ref="A88:H88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22">
      <selection activeCell="D63" sqref="D63"/>
    </sheetView>
  </sheetViews>
  <sheetFormatPr defaultColWidth="9.140625" defaultRowHeight="12.75"/>
  <cols>
    <col min="1" max="1" width="7.421875" style="0" customWidth="1"/>
    <col min="2" max="2" width="15.00390625" style="0" customWidth="1"/>
    <col min="3" max="3" width="18.00390625" style="0" customWidth="1"/>
    <col min="4" max="4" width="57.00390625" style="0" customWidth="1"/>
    <col min="5" max="5" width="10.421875" style="0" customWidth="1"/>
    <col min="6" max="6" width="11.7109375" style="0" customWidth="1"/>
    <col min="7" max="7" width="10.140625" style="0" customWidth="1"/>
    <col min="8" max="8" width="12.140625" style="0" customWidth="1"/>
    <col min="9" max="9" width="14.8515625" style="0" customWidth="1"/>
  </cols>
  <sheetData>
    <row r="1" spans="1:9" ht="13.5">
      <c r="A1" s="1" t="s">
        <v>266</v>
      </c>
      <c r="B1" s="1"/>
      <c r="C1" s="1"/>
      <c r="D1" s="1"/>
      <c r="E1" s="1"/>
      <c r="F1" s="1"/>
      <c r="G1" s="1"/>
      <c r="H1" s="1"/>
      <c r="I1" s="1"/>
    </row>
    <row r="2" spans="1:9" ht="13.5">
      <c r="A2" s="20" t="s">
        <v>19</v>
      </c>
      <c r="B2" s="21" t="s">
        <v>20</v>
      </c>
      <c r="C2" s="21" t="s">
        <v>21</v>
      </c>
      <c r="D2" s="21" t="s">
        <v>22</v>
      </c>
      <c r="E2" s="21" t="s">
        <v>23</v>
      </c>
      <c r="F2" s="21" t="s">
        <v>24</v>
      </c>
      <c r="G2" s="21" t="s">
        <v>25</v>
      </c>
      <c r="H2" s="21" t="s">
        <v>26</v>
      </c>
      <c r="I2" s="22" t="s">
        <v>3</v>
      </c>
    </row>
    <row r="3" spans="1:9" ht="25.5">
      <c r="A3" s="23" t="s">
        <v>27</v>
      </c>
      <c r="B3" s="24"/>
      <c r="C3" s="24"/>
      <c r="D3" s="25" t="s">
        <v>267</v>
      </c>
      <c r="E3" s="26"/>
      <c r="F3" s="27"/>
      <c r="G3" s="27"/>
      <c r="H3" s="27"/>
      <c r="I3" s="28"/>
    </row>
    <row r="4" spans="1:9" ht="21">
      <c r="A4" s="29" t="s">
        <v>29</v>
      </c>
      <c r="B4" s="30" t="s">
        <v>268</v>
      </c>
      <c r="C4" s="30" t="s">
        <v>31</v>
      </c>
      <c r="D4" s="30" t="s">
        <v>269</v>
      </c>
      <c r="E4" s="31" t="s">
        <v>33</v>
      </c>
      <c r="F4" s="32">
        <v>1.0150000000000001</v>
      </c>
      <c r="G4" s="33">
        <v>1</v>
      </c>
      <c r="H4" s="34">
        <v>0</v>
      </c>
      <c r="I4" s="35">
        <f aca="true" t="shared" si="0" ref="I4:I15">ROUND(F4*G4*H4,2)</f>
        <v>0</v>
      </c>
    </row>
    <row r="5" spans="1:9" ht="21">
      <c r="A5" s="29" t="s">
        <v>34</v>
      </c>
      <c r="B5" s="30" t="s">
        <v>40</v>
      </c>
      <c r="C5" s="30" t="s">
        <v>270</v>
      </c>
      <c r="D5" s="30" t="s">
        <v>271</v>
      </c>
      <c r="E5" s="31" t="s">
        <v>272</v>
      </c>
      <c r="F5" s="32">
        <v>11</v>
      </c>
      <c r="G5" s="33">
        <v>1</v>
      </c>
      <c r="H5" s="34">
        <v>0</v>
      </c>
      <c r="I5" s="35">
        <f t="shared" si="0"/>
        <v>0</v>
      </c>
    </row>
    <row r="6" spans="1:9" ht="21">
      <c r="A6" s="29" t="s">
        <v>39</v>
      </c>
      <c r="B6" s="30" t="s">
        <v>273</v>
      </c>
      <c r="C6" s="30" t="s">
        <v>274</v>
      </c>
      <c r="D6" s="30" t="s">
        <v>275</v>
      </c>
      <c r="E6" s="31" t="s">
        <v>49</v>
      </c>
      <c r="F6" s="32">
        <v>145</v>
      </c>
      <c r="G6" s="33">
        <v>1</v>
      </c>
      <c r="H6" s="34">
        <v>0</v>
      </c>
      <c r="I6" s="35">
        <f t="shared" si="0"/>
        <v>0</v>
      </c>
    </row>
    <row r="7" spans="1:9" ht="21">
      <c r="A7" s="29" t="s">
        <v>43</v>
      </c>
      <c r="B7" s="30" t="s">
        <v>276</v>
      </c>
      <c r="C7" s="30" t="s">
        <v>60</v>
      </c>
      <c r="D7" s="30" t="s">
        <v>277</v>
      </c>
      <c r="E7" s="31" t="s">
        <v>49</v>
      </c>
      <c r="F7" s="32">
        <v>20</v>
      </c>
      <c r="G7" s="33">
        <v>1</v>
      </c>
      <c r="H7" s="34">
        <v>0</v>
      </c>
      <c r="I7" s="35">
        <f t="shared" si="0"/>
        <v>0</v>
      </c>
    </row>
    <row r="8" spans="1:9" ht="21">
      <c r="A8" s="29" t="s">
        <v>46</v>
      </c>
      <c r="B8" s="30" t="s">
        <v>101</v>
      </c>
      <c r="C8" s="30" t="s">
        <v>278</v>
      </c>
      <c r="D8" s="30" t="s">
        <v>279</v>
      </c>
      <c r="E8" s="31" t="s">
        <v>57</v>
      </c>
      <c r="F8" s="32">
        <v>4445.545</v>
      </c>
      <c r="G8" s="33">
        <v>1</v>
      </c>
      <c r="H8" s="34">
        <v>0</v>
      </c>
      <c r="I8" s="35">
        <f t="shared" si="0"/>
        <v>0</v>
      </c>
    </row>
    <row r="9" spans="1:9" ht="21">
      <c r="A9" s="29" t="s">
        <v>50</v>
      </c>
      <c r="B9" s="30" t="s">
        <v>97</v>
      </c>
      <c r="C9" s="30" t="s">
        <v>60</v>
      </c>
      <c r="D9" s="30" t="s">
        <v>250</v>
      </c>
      <c r="E9" s="31" t="s">
        <v>57</v>
      </c>
      <c r="F9" s="32">
        <v>4445.545</v>
      </c>
      <c r="G9" s="33">
        <v>1</v>
      </c>
      <c r="H9" s="34">
        <v>0</v>
      </c>
      <c r="I9" s="35">
        <f t="shared" si="0"/>
        <v>0</v>
      </c>
    </row>
    <row r="10" spans="1:9" ht="12.75">
      <c r="A10" s="29" t="s">
        <v>53</v>
      </c>
      <c r="B10" s="30" t="s">
        <v>97</v>
      </c>
      <c r="C10" s="30" t="s">
        <v>280</v>
      </c>
      <c r="D10" s="30" t="s">
        <v>281</v>
      </c>
      <c r="E10" s="31" t="s">
        <v>57</v>
      </c>
      <c r="F10" s="32">
        <v>4445.545</v>
      </c>
      <c r="G10" s="33">
        <v>4</v>
      </c>
      <c r="H10" s="34">
        <v>0</v>
      </c>
      <c r="I10" s="35">
        <f t="shared" si="0"/>
        <v>0</v>
      </c>
    </row>
    <row r="11" spans="1:9" ht="21">
      <c r="A11" s="29" t="s">
        <v>58</v>
      </c>
      <c r="B11" s="30" t="s">
        <v>276</v>
      </c>
      <c r="C11" s="30" t="s">
        <v>60</v>
      </c>
      <c r="D11" s="30" t="s">
        <v>282</v>
      </c>
      <c r="E11" s="31" t="s">
        <v>57</v>
      </c>
      <c r="F11" s="32">
        <v>3065.571</v>
      </c>
      <c r="G11" s="33">
        <v>1</v>
      </c>
      <c r="H11" s="34">
        <v>0</v>
      </c>
      <c r="I11" s="35">
        <f t="shared" si="0"/>
        <v>0</v>
      </c>
    </row>
    <row r="12" spans="1:9" ht="21">
      <c r="A12" s="29" t="s">
        <v>63</v>
      </c>
      <c r="B12" s="30" t="s">
        <v>283</v>
      </c>
      <c r="C12" s="30" t="s">
        <v>284</v>
      </c>
      <c r="D12" s="30" t="s">
        <v>285</v>
      </c>
      <c r="E12" s="31" t="s">
        <v>57</v>
      </c>
      <c r="F12" s="32">
        <v>3065.571</v>
      </c>
      <c r="G12" s="33">
        <v>1</v>
      </c>
      <c r="H12" s="34">
        <v>0</v>
      </c>
      <c r="I12" s="35">
        <f t="shared" si="0"/>
        <v>0</v>
      </c>
    </row>
    <row r="13" spans="1:9" ht="12.75">
      <c r="A13" s="29" t="s">
        <v>65</v>
      </c>
      <c r="B13" s="30" t="s">
        <v>276</v>
      </c>
      <c r="C13" s="30" t="s">
        <v>286</v>
      </c>
      <c r="D13" s="30" t="s">
        <v>287</v>
      </c>
      <c r="E13" s="31" t="s">
        <v>38</v>
      </c>
      <c r="F13" s="32">
        <v>170.25900000000001</v>
      </c>
      <c r="G13" s="33">
        <v>1</v>
      </c>
      <c r="H13" s="34">
        <v>0</v>
      </c>
      <c r="I13" s="35">
        <f t="shared" si="0"/>
        <v>0</v>
      </c>
    </row>
    <row r="14" spans="1:9" ht="12.75">
      <c r="A14" s="29" t="s">
        <v>68</v>
      </c>
      <c r="B14" s="30" t="s">
        <v>276</v>
      </c>
      <c r="C14" s="30" t="s">
        <v>288</v>
      </c>
      <c r="D14" s="30" t="s">
        <v>289</v>
      </c>
      <c r="E14" s="31" t="s">
        <v>57</v>
      </c>
      <c r="F14" s="32">
        <v>25.539</v>
      </c>
      <c r="G14" s="33">
        <v>1</v>
      </c>
      <c r="H14" s="34">
        <v>0</v>
      </c>
      <c r="I14" s="35">
        <f t="shared" si="0"/>
        <v>0</v>
      </c>
    </row>
    <row r="15" spans="1:9" ht="42">
      <c r="A15" s="29" t="s">
        <v>72</v>
      </c>
      <c r="B15" s="30" t="s">
        <v>290</v>
      </c>
      <c r="C15" s="30" t="s">
        <v>291</v>
      </c>
      <c r="D15" s="30" t="s">
        <v>292</v>
      </c>
      <c r="E15" s="31" t="s">
        <v>272</v>
      </c>
      <c r="F15" s="32">
        <v>1</v>
      </c>
      <c r="G15" s="33">
        <v>1</v>
      </c>
      <c r="H15" s="34">
        <v>0</v>
      </c>
      <c r="I15" s="35">
        <f t="shared" si="0"/>
        <v>0</v>
      </c>
    </row>
    <row r="16" spans="1:9" ht="13.5" customHeight="1">
      <c r="A16" s="36" t="s">
        <v>81</v>
      </c>
      <c r="B16" s="36"/>
      <c r="C16" s="36"/>
      <c r="D16" s="36"/>
      <c r="E16" s="36"/>
      <c r="F16" s="36"/>
      <c r="G16" s="36"/>
      <c r="H16" s="36"/>
      <c r="I16" s="37">
        <f>SUM(I4:I15)</f>
        <v>0</v>
      </c>
    </row>
    <row r="17" spans="1:9" ht="25.5">
      <c r="A17" s="23" t="s">
        <v>82</v>
      </c>
      <c r="B17" s="24"/>
      <c r="C17" s="24"/>
      <c r="D17" s="25" t="s">
        <v>293</v>
      </c>
      <c r="E17" s="26"/>
      <c r="F17" s="41"/>
      <c r="G17" s="27"/>
      <c r="H17" s="39"/>
      <c r="I17" s="40"/>
    </row>
    <row r="18" spans="1:9" ht="31.5">
      <c r="A18" s="29" t="s">
        <v>84</v>
      </c>
      <c r="B18" s="30" t="s">
        <v>276</v>
      </c>
      <c r="C18" s="30" t="s">
        <v>294</v>
      </c>
      <c r="D18" s="30" t="s">
        <v>295</v>
      </c>
      <c r="E18" s="31" t="s">
        <v>38</v>
      </c>
      <c r="F18" s="32">
        <v>7215.912</v>
      </c>
      <c r="G18" s="33">
        <v>1</v>
      </c>
      <c r="H18" s="34">
        <v>0</v>
      </c>
      <c r="I18" s="35">
        <f aca="true" t="shared" si="1" ref="I18:I32">ROUND(F18*G18*H18,2)</f>
        <v>0</v>
      </c>
    </row>
    <row r="19" spans="1:9" ht="21">
      <c r="A19" s="29" t="s">
        <v>88</v>
      </c>
      <c r="B19" s="30" t="s">
        <v>276</v>
      </c>
      <c r="C19" s="30" t="s">
        <v>60</v>
      </c>
      <c r="D19" s="30" t="s">
        <v>296</v>
      </c>
      <c r="E19" s="31" t="s">
        <v>62</v>
      </c>
      <c r="F19" s="32">
        <v>1</v>
      </c>
      <c r="G19" s="33">
        <v>1</v>
      </c>
      <c r="H19" s="34">
        <v>0</v>
      </c>
      <c r="I19" s="35">
        <f t="shared" si="1"/>
        <v>0</v>
      </c>
    </row>
    <row r="20" spans="1:9" ht="21">
      <c r="A20" s="29" t="s">
        <v>91</v>
      </c>
      <c r="B20" s="30" t="s">
        <v>276</v>
      </c>
      <c r="C20" s="30" t="s">
        <v>297</v>
      </c>
      <c r="D20" s="30" t="s">
        <v>298</v>
      </c>
      <c r="E20" s="31" t="s">
        <v>62</v>
      </c>
      <c r="F20" s="32">
        <v>38</v>
      </c>
      <c r="G20" s="33">
        <v>1</v>
      </c>
      <c r="H20" s="34">
        <v>0</v>
      </c>
      <c r="I20" s="35">
        <f t="shared" si="1"/>
        <v>0</v>
      </c>
    </row>
    <row r="21" spans="1:9" ht="21">
      <c r="A21" s="29" t="s">
        <v>299</v>
      </c>
      <c r="B21" s="30" t="s">
        <v>276</v>
      </c>
      <c r="C21" s="30" t="s">
        <v>300</v>
      </c>
      <c r="D21" s="30" t="s">
        <v>301</v>
      </c>
      <c r="E21" s="31" t="s">
        <v>302</v>
      </c>
      <c r="F21" s="32">
        <v>22</v>
      </c>
      <c r="G21" s="33">
        <v>1</v>
      </c>
      <c r="H21" s="34">
        <v>0</v>
      </c>
      <c r="I21" s="35">
        <f t="shared" si="1"/>
        <v>0</v>
      </c>
    </row>
    <row r="22" spans="1:9" ht="21">
      <c r="A22" s="29" t="s">
        <v>303</v>
      </c>
      <c r="B22" s="30" t="s">
        <v>276</v>
      </c>
      <c r="C22" s="30" t="s">
        <v>304</v>
      </c>
      <c r="D22" s="30" t="s">
        <v>305</v>
      </c>
      <c r="E22" s="31" t="s">
        <v>62</v>
      </c>
      <c r="F22" s="32">
        <v>69</v>
      </c>
      <c r="G22" s="33">
        <v>1</v>
      </c>
      <c r="H22" s="34">
        <v>0</v>
      </c>
      <c r="I22" s="35">
        <f t="shared" si="1"/>
        <v>0</v>
      </c>
    </row>
    <row r="23" spans="1:9" ht="12.75">
      <c r="A23" s="29" t="s">
        <v>306</v>
      </c>
      <c r="B23" s="30" t="s">
        <v>276</v>
      </c>
      <c r="C23" s="30" t="s">
        <v>307</v>
      </c>
      <c r="D23" s="30" t="s">
        <v>308</v>
      </c>
      <c r="E23" s="31" t="s">
        <v>49</v>
      </c>
      <c r="F23" s="32">
        <v>57.72</v>
      </c>
      <c r="G23" s="33">
        <v>1</v>
      </c>
      <c r="H23" s="34">
        <v>0</v>
      </c>
      <c r="I23" s="35">
        <f t="shared" si="1"/>
        <v>0</v>
      </c>
    </row>
    <row r="24" spans="1:9" ht="12.75">
      <c r="A24" s="29" t="s">
        <v>309</v>
      </c>
      <c r="B24" s="30" t="s">
        <v>276</v>
      </c>
      <c r="C24" s="30" t="s">
        <v>310</v>
      </c>
      <c r="D24" s="30" t="s">
        <v>311</v>
      </c>
      <c r="E24" s="31" t="s">
        <v>272</v>
      </c>
      <c r="F24" s="32">
        <v>1</v>
      </c>
      <c r="G24" s="33">
        <v>1</v>
      </c>
      <c r="H24" s="34">
        <v>0</v>
      </c>
      <c r="I24" s="35">
        <f t="shared" si="1"/>
        <v>0</v>
      </c>
    </row>
    <row r="25" spans="1:9" ht="12.75">
      <c r="A25" s="29" t="s">
        <v>312</v>
      </c>
      <c r="B25" s="30" t="s">
        <v>276</v>
      </c>
      <c r="C25" s="30" t="s">
        <v>60</v>
      </c>
      <c r="D25" s="30" t="s">
        <v>313</v>
      </c>
      <c r="E25" s="31" t="s">
        <v>272</v>
      </c>
      <c r="F25" s="32">
        <v>1</v>
      </c>
      <c r="G25" s="33">
        <v>1</v>
      </c>
      <c r="H25" s="34">
        <v>0</v>
      </c>
      <c r="I25" s="35">
        <f t="shared" si="1"/>
        <v>0</v>
      </c>
    </row>
    <row r="26" spans="1:9" ht="12.75">
      <c r="A26" s="29" t="s">
        <v>314</v>
      </c>
      <c r="B26" s="30" t="s">
        <v>276</v>
      </c>
      <c r="C26" s="30" t="s">
        <v>315</v>
      </c>
      <c r="D26" s="30" t="s">
        <v>316</v>
      </c>
      <c r="E26" s="31" t="s">
        <v>49</v>
      </c>
      <c r="F26" s="32">
        <v>723.11</v>
      </c>
      <c r="G26" s="33">
        <v>1</v>
      </c>
      <c r="H26" s="34">
        <v>0</v>
      </c>
      <c r="I26" s="35">
        <f t="shared" si="1"/>
        <v>0</v>
      </c>
    </row>
    <row r="27" spans="1:9" ht="12.75">
      <c r="A27" s="29" t="s">
        <v>317</v>
      </c>
      <c r="B27" s="30" t="s">
        <v>276</v>
      </c>
      <c r="C27" s="30" t="s">
        <v>318</v>
      </c>
      <c r="D27" s="30" t="s">
        <v>319</v>
      </c>
      <c r="E27" s="31" t="s">
        <v>49</v>
      </c>
      <c r="F27" s="32">
        <v>723.11</v>
      </c>
      <c r="G27" s="33">
        <v>1</v>
      </c>
      <c r="H27" s="34">
        <v>0</v>
      </c>
      <c r="I27" s="35">
        <f t="shared" si="1"/>
        <v>0</v>
      </c>
    </row>
    <row r="28" spans="1:9" ht="12.75">
      <c r="A28" s="29" t="s">
        <v>320</v>
      </c>
      <c r="B28" s="30" t="s">
        <v>276</v>
      </c>
      <c r="C28" s="30" t="s">
        <v>321</v>
      </c>
      <c r="D28" s="30" t="s">
        <v>322</v>
      </c>
      <c r="E28" s="31" t="s">
        <v>49</v>
      </c>
      <c r="F28" s="32">
        <v>291.74</v>
      </c>
      <c r="G28" s="33">
        <v>1</v>
      </c>
      <c r="H28" s="34">
        <v>0</v>
      </c>
      <c r="I28" s="35">
        <f t="shared" si="1"/>
        <v>0</v>
      </c>
    </row>
    <row r="29" spans="1:9" ht="12.75">
      <c r="A29" s="29" t="s">
        <v>323</v>
      </c>
      <c r="B29" s="30" t="s">
        <v>276</v>
      </c>
      <c r="C29" s="30" t="s">
        <v>324</v>
      </c>
      <c r="D29" s="30" t="s">
        <v>325</v>
      </c>
      <c r="E29" s="31" t="s">
        <v>49</v>
      </c>
      <c r="F29" s="32">
        <v>291.74</v>
      </c>
      <c r="G29" s="33">
        <v>1</v>
      </c>
      <c r="H29" s="34">
        <v>0</v>
      </c>
      <c r="I29" s="35">
        <f t="shared" si="1"/>
        <v>0</v>
      </c>
    </row>
    <row r="30" spans="1:9" ht="12.75">
      <c r="A30" s="29" t="s">
        <v>326</v>
      </c>
      <c r="B30" s="30" t="s">
        <v>276</v>
      </c>
      <c r="C30" s="30" t="s">
        <v>327</v>
      </c>
      <c r="D30" s="30" t="s">
        <v>328</v>
      </c>
      <c r="E30" s="31" t="s">
        <v>49</v>
      </c>
      <c r="F30" s="32">
        <v>248.87</v>
      </c>
      <c r="G30" s="33">
        <v>1</v>
      </c>
      <c r="H30" s="34">
        <v>0</v>
      </c>
      <c r="I30" s="35">
        <f t="shared" si="1"/>
        <v>0</v>
      </c>
    </row>
    <row r="31" spans="1:9" ht="12.75">
      <c r="A31" s="29" t="s">
        <v>329</v>
      </c>
      <c r="B31" s="30" t="s">
        <v>276</v>
      </c>
      <c r="C31" s="30" t="s">
        <v>330</v>
      </c>
      <c r="D31" s="30" t="s">
        <v>331</v>
      </c>
      <c r="E31" s="31" t="s">
        <v>49</v>
      </c>
      <c r="F31" s="32">
        <v>248.87</v>
      </c>
      <c r="G31" s="33">
        <v>1</v>
      </c>
      <c r="H31" s="34">
        <v>0</v>
      </c>
      <c r="I31" s="35">
        <f t="shared" si="1"/>
        <v>0</v>
      </c>
    </row>
    <row r="32" spans="1:9" ht="12.75">
      <c r="A32" s="29" t="s">
        <v>332</v>
      </c>
      <c r="B32" s="30" t="s">
        <v>276</v>
      </c>
      <c r="C32" s="30" t="s">
        <v>60</v>
      </c>
      <c r="D32" s="30" t="s">
        <v>333</v>
      </c>
      <c r="E32" s="31" t="s">
        <v>49</v>
      </c>
      <c r="F32" s="32">
        <v>1263.72</v>
      </c>
      <c r="G32" s="33">
        <v>1</v>
      </c>
      <c r="H32" s="34">
        <v>0</v>
      </c>
      <c r="I32" s="35">
        <f t="shared" si="1"/>
        <v>0</v>
      </c>
    </row>
    <row r="33" spans="1:9" ht="13.5">
      <c r="A33" s="46" t="s">
        <v>94</v>
      </c>
      <c r="B33" s="46"/>
      <c r="C33" s="46"/>
      <c r="D33" s="46"/>
      <c r="E33" s="46"/>
      <c r="F33" s="46"/>
      <c r="G33" s="46"/>
      <c r="H33" s="46"/>
      <c r="I33" s="47">
        <f>SUM(I18:I32)</f>
        <v>0</v>
      </c>
    </row>
    <row r="34" spans="1:9" ht="13.5">
      <c r="A34" s="48" t="s">
        <v>334</v>
      </c>
      <c r="B34" s="48"/>
      <c r="C34" s="48"/>
      <c r="D34" s="48"/>
      <c r="E34" s="48"/>
      <c r="F34" s="48"/>
      <c r="G34" s="48"/>
      <c r="H34" s="48"/>
      <c r="I34" s="45">
        <f>SUM(I33+I16)</f>
        <v>0</v>
      </c>
    </row>
  </sheetData>
  <sheetProtection selectLockedCells="1" selectUnlockedCells="1"/>
  <mergeCells count="4">
    <mergeCell ref="A1:I1"/>
    <mergeCell ref="A16:H16"/>
    <mergeCell ref="A33:H33"/>
    <mergeCell ref="A34:H34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0">
      <selection activeCell="I42" sqref="I42"/>
    </sheetView>
  </sheetViews>
  <sheetFormatPr defaultColWidth="9.140625" defaultRowHeight="12.75"/>
  <cols>
    <col min="1" max="1" width="6.8515625" style="0" customWidth="1"/>
    <col min="2" max="2" width="11.8515625" style="0" customWidth="1"/>
    <col min="3" max="3" width="17.57421875" style="0" customWidth="1"/>
    <col min="4" max="4" width="57.00390625" style="0" customWidth="1"/>
    <col min="5" max="5" width="9.140625" style="0" customWidth="1"/>
    <col min="6" max="6" width="12.28125" style="0" customWidth="1"/>
    <col min="7" max="7" width="9.7109375" style="0" customWidth="1"/>
    <col min="8" max="8" width="15.140625" style="0" customWidth="1"/>
    <col min="9" max="9" width="15.8515625" style="0" customWidth="1"/>
  </cols>
  <sheetData>
    <row r="1" spans="1:9" ht="13.5">
      <c r="A1" s="1" t="s">
        <v>335</v>
      </c>
      <c r="B1" s="1"/>
      <c r="C1" s="1"/>
      <c r="D1" s="1"/>
      <c r="E1" s="1"/>
      <c r="F1" s="1"/>
      <c r="G1" s="1"/>
      <c r="H1" s="1"/>
      <c r="I1" s="1"/>
    </row>
    <row r="2" spans="1:9" ht="26.25">
      <c r="A2" s="20" t="s">
        <v>19</v>
      </c>
      <c r="B2" s="21" t="s">
        <v>20</v>
      </c>
      <c r="C2" s="21" t="s">
        <v>21</v>
      </c>
      <c r="D2" s="21" t="s">
        <v>22</v>
      </c>
      <c r="E2" s="21" t="s">
        <v>23</v>
      </c>
      <c r="F2" s="21" t="s">
        <v>24</v>
      </c>
      <c r="G2" s="21" t="s">
        <v>25</v>
      </c>
      <c r="H2" s="21" t="s">
        <v>26</v>
      </c>
      <c r="I2" s="22" t="s">
        <v>3</v>
      </c>
    </row>
    <row r="3" spans="1:9" ht="12.75">
      <c r="A3" s="23" t="s">
        <v>27</v>
      </c>
      <c r="B3" s="24"/>
      <c r="C3" s="24"/>
      <c r="D3" s="25" t="s">
        <v>28</v>
      </c>
      <c r="E3" s="27"/>
      <c r="F3" s="27"/>
      <c r="G3" s="27"/>
      <c r="H3" s="27"/>
      <c r="I3" s="28"/>
    </row>
    <row r="4" spans="1:9" ht="21">
      <c r="A4" s="29" t="s">
        <v>29</v>
      </c>
      <c r="B4" s="30" t="s">
        <v>268</v>
      </c>
      <c r="C4" s="30" t="s">
        <v>31</v>
      </c>
      <c r="D4" s="30" t="s">
        <v>269</v>
      </c>
      <c r="E4" s="31" t="s">
        <v>33</v>
      </c>
      <c r="F4" s="32">
        <v>1.356</v>
      </c>
      <c r="G4" s="33">
        <v>1</v>
      </c>
      <c r="H4" s="34">
        <v>0</v>
      </c>
      <c r="I4" s="35">
        <f aca="true" t="shared" si="0" ref="I4:I7">ROUND(F4*G4*H4,2)</f>
        <v>0</v>
      </c>
    </row>
    <row r="5" spans="1:9" ht="21">
      <c r="A5" s="29" t="s">
        <v>34</v>
      </c>
      <c r="B5" s="30" t="s">
        <v>336</v>
      </c>
      <c r="C5" s="30" t="s">
        <v>337</v>
      </c>
      <c r="D5" s="30" t="s">
        <v>338</v>
      </c>
      <c r="E5" s="31" t="s">
        <v>62</v>
      </c>
      <c r="F5" s="32">
        <v>23</v>
      </c>
      <c r="G5" s="33">
        <v>1</v>
      </c>
      <c r="H5" s="34">
        <v>0</v>
      </c>
      <c r="I5" s="35">
        <f t="shared" si="0"/>
        <v>0</v>
      </c>
    </row>
    <row r="6" spans="1:9" ht="21">
      <c r="A6" s="29" t="s">
        <v>39</v>
      </c>
      <c r="B6" s="30" t="s">
        <v>336</v>
      </c>
      <c r="C6" s="30" t="s">
        <v>339</v>
      </c>
      <c r="D6" s="30" t="s">
        <v>340</v>
      </c>
      <c r="E6" s="31" t="s">
        <v>272</v>
      </c>
      <c r="F6" s="32">
        <v>23</v>
      </c>
      <c r="G6" s="33">
        <v>1</v>
      </c>
      <c r="H6" s="34">
        <v>0</v>
      </c>
      <c r="I6" s="35">
        <f t="shared" si="0"/>
        <v>0</v>
      </c>
    </row>
    <row r="7" spans="1:9" ht="21">
      <c r="A7" s="29" t="s">
        <v>43</v>
      </c>
      <c r="B7" s="30" t="s">
        <v>336</v>
      </c>
      <c r="C7" s="30" t="s">
        <v>341</v>
      </c>
      <c r="D7" s="30" t="s">
        <v>342</v>
      </c>
      <c r="E7" s="31" t="s">
        <v>33</v>
      </c>
      <c r="F7" s="32">
        <v>0.975</v>
      </c>
      <c r="G7" s="33">
        <v>1</v>
      </c>
      <c r="H7" s="34">
        <v>0</v>
      </c>
      <c r="I7" s="35">
        <f t="shared" si="0"/>
        <v>0</v>
      </c>
    </row>
    <row r="8" spans="1:9" ht="13.5" customHeight="1">
      <c r="A8" s="36" t="s">
        <v>81</v>
      </c>
      <c r="B8" s="36"/>
      <c r="C8" s="36"/>
      <c r="D8" s="36"/>
      <c r="E8" s="36"/>
      <c r="F8" s="36"/>
      <c r="G8" s="36"/>
      <c r="H8" s="36"/>
      <c r="I8" s="37">
        <f>SUM(I4:I7)</f>
        <v>0</v>
      </c>
    </row>
    <row r="9" spans="1:9" ht="12.75">
      <c r="A9" s="23" t="s">
        <v>82</v>
      </c>
      <c r="B9" s="24"/>
      <c r="C9" s="24"/>
      <c r="D9" s="25" t="s">
        <v>343</v>
      </c>
      <c r="E9" s="26"/>
      <c r="F9" s="41"/>
      <c r="G9" s="27"/>
      <c r="H9" s="39"/>
      <c r="I9" s="40"/>
    </row>
    <row r="10" spans="1:9" ht="12.75">
      <c r="A10" s="29" t="s">
        <v>84</v>
      </c>
      <c r="B10" s="30" t="s">
        <v>336</v>
      </c>
      <c r="C10" s="30" t="s">
        <v>344</v>
      </c>
      <c r="D10" s="30" t="s">
        <v>345</v>
      </c>
      <c r="E10" s="31" t="s">
        <v>57</v>
      </c>
      <c r="F10" s="32">
        <v>828.36</v>
      </c>
      <c r="G10" s="33">
        <v>1</v>
      </c>
      <c r="H10" s="34">
        <v>0</v>
      </c>
      <c r="I10" s="35">
        <f aca="true" t="shared" si="1" ref="I10:I32">ROUND(F10*G10*H10,2)</f>
        <v>0</v>
      </c>
    </row>
    <row r="11" spans="1:9" ht="21">
      <c r="A11" s="29" t="s">
        <v>88</v>
      </c>
      <c r="B11" s="30" t="s">
        <v>336</v>
      </c>
      <c r="C11" s="30" t="s">
        <v>346</v>
      </c>
      <c r="D11" s="30" t="s">
        <v>347</v>
      </c>
      <c r="E11" s="31" t="s">
        <v>49</v>
      </c>
      <c r="F11" s="32">
        <v>21</v>
      </c>
      <c r="G11" s="33">
        <v>1</v>
      </c>
      <c r="H11" s="34">
        <v>0</v>
      </c>
      <c r="I11" s="35">
        <f t="shared" si="1"/>
        <v>0</v>
      </c>
    </row>
    <row r="12" spans="1:9" ht="12.75">
      <c r="A12" s="29" t="s">
        <v>91</v>
      </c>
      <c r="B12" s="30" t="s">
        <v>348</v>
      </c>
      <c r="C12" s="30" t="s">
        <v>77</v>
      </c>
      <c r="D12" s="30" t="s">
        <v>349</v>
      </c>
      <c r="E12" s="31" t="s">
        <v>49</v>
      </c>
      <c r="F12" s="32">
        <v>21</v>
      </c>
      <c r="G12" s="33">
        <v>1</v>
      </c>
      <c r="H12" s="34">
        <v>0</v>
      </c>
      <c r="I12" s="35">
        <f t="shared" si="1"/>
        <v>0</v>
      </c>
    </row>
    <row r="13" spans="1:9" ht="21">
      <c r="A13" s="29" t="s">
        <v>299</v>
      </c>
      <c r="B13" s="30" t="s">
        <v>97</v>
      </c>
      <c r="C13" s="30" t="s">
        <v>60</v>
      </c>
      <c r="D13" s="30" t="s">
        <v>350</v>
      </c>
      <c r="E13" s="31" t="s">
        <v>57</v>
      </c>
      <c r="F13" s="32">
        <v>267.66</v>
      </c>
      <c r="G13" s="33">
        <v>1</v>
      </c>
      <c r="H13" s="34">
        <v>0</v>
      </c>
      <c r="I13" s="35">
        <f t="shared" si="1"/>
        <v>0</v>
      </c>
    </row>
    <row r="14" spans="1:9" ht="12.75">
      <c r="A14" s="29" t="s">
        <v>303</v>
      </c>
      <c r="B14" s="30" t="s">
        <v>97</v>
      </c>
      <c r="C14" s="30" t="s">
        <v>280</v>
      </c>
      <c r="D14" s="30" t="s">
        <v>281</v>
      </c>
      <c r="E14" s="31" t="s">
        <v>57</v>
      </c>
      <c r="F14" s="32">
        <v>267.66</v>
      </c>
      <c r="G14" s="33">
        <v>4</v>
      </c>
      <c r="H14" s="34">
        <v>0</v>
      </c>
      <c r="I14" s="35">
        <f t="shared" si="1"/>
        <v>0</v>
      </c>
    </row>
    <row r="15" spans="1:9" ht="12.75">
      <c r="A15" s="29" t="s">
        <v>306</v>
      </c>
      <c r="B15" s="30" t="s">
        <v>336</v>
      </c>
      <c r="C15" s="30" t="s">
        <v>351</v>
      </c>
      <c r="D15" s="30" t="s">
        <v>352</v>
      </c>
      <c r="E15" s="31" t="s">
        <v>49</v>
      </c>
      <c r="F15" s="32">
        <v>1335</v>
      </c>
      <c r="G15" s="33">
        <v>1</v>
      </c>
      <c r="H15" s="34">
        <v>0</v>
      </c>
      <c r="I15" s="35">
        <f t="shared" si="1"/>
        <v>0</v>
      </c>
    </row>
    <row r="16" spans="1:9" ht="12.75">
      <c r="A16" s="29" t="s">
        <v>309</v>
      </c>
      <c r="B16" s="30" t="s">
        <v>336</v>
      </c>
      <c r="C16" s="30" t="s">
        <v>353</v>
      </c>
      <c r="D16" s="30" t="s">
        <v>354</v>
      </c>
      <c r="E16" s="31" t="s">
        <v>57</v>
      </c>
      <c r="F16" s="32">
        <v>560.7</v>
      </c>
      <c r="G16" s="33">
        <v>1</v>
      </c>
      <c r="H16" s="34">
        <v>0</v>
      </c>
      <c r="I16" s="35">
        <f t="shared" si="1"/>
        <v>0</v>
      </c>
    </row>
    <row r="17" spans="1:9" ht="12.75">
      <c r="A17" s="29" t="s">
        <v>312</v>
      </c>
      <c r="B17" s="30" t="s">
        <v>336</v>
      </c>
      <c r="C17" s="30" t="s">
        <v>77</v>
      </c>
      <c r="D17" s="30" t="s">
        <v>355</v>
      </c>
      <c r="E17" s="31" t="s">
        <v>49</v>
      </c>
      <c r="F17" s="32">
        <v>230.5</v>
      </c>
      <c r="G17" s="33">
        <v>1</v>
      </c>
      <c r="H17" s="34">
        <v>0</v>
      </c>
      <c r="I17" s="35">
        <f t="shared" si="1"/>
        <v>0</v>
      </c>
    </row>
    <row r="18" spans="1:9" ht="12.75">
      <c r="A18" s="29" t="s">
        <v>314</v>
      </c>
      <c r="B18" s="30" t="s">
        <v>336</v>
      </c>
      <c r="C18" s="30" t="s">
        <v>77</v>
      </c>
      <c r="D18" s="30" t="s">
        <v>356</v>
      </c>
      <c r="E18" s="31" t="s">
        <v>49</v>
      </c>
      <c r="F18" s="32">
        <v>48</v>
      </c>
      <c r="G18" s="33">
        <v>1</v>
      </c>
      <c r="H18" s="34">
        <v>0</v>
      </c>
      <c r="I18" s="35">
        <f t="shared" si="1"/>
        <v>0</v>
      </c>
    </row>
    <row r="19" spans="1:9" ht="21">
      <c r="A19" s="29" t="s">
        <v>317</v>
      </c>
      <c r="B19" s="30" t="s">
        <v>336</v>
      </c>
      <c r="C19" s="30" t="s">
        <v>357</v>
      </c>
      <c r="D19" s="30" t="s">
        <v>358</v>
      </c>
      <c r="E19" s="31" t="s">
        <v>49</v>
      </c>
      <c r="F19" s="32">
        <v>1545</v>
      </c>
      <c r="G19" s="33">
        <v>1</v>
      </c>
      <c r="H19" s="34">
        <v>0</v>
      </c>
      <c r="I19" s="35">
        <f t="shared" si="1"/>
        <v>0</v>
      </c>
    </row>
    <row r="20" spans="1:9" ht="12.75">
      <c r="A20" s="29" t="s">
        <v>320</v>
      </c>
      <c r="B20" s="30" t="s">
        <v>336</v>
      </c>
      <c r="C20" s="30" t="s">
        <v>359</v>
      </c>
      <c r="D20" s="30" t="s">
        <v>360</v>
      </c>
      <c r="E20" s="31" t="s">
        <v>49</v>
      </c>
      <c r="F20" s="32">
        <v>1356</v>
      </c>
      <c r="G20" s="33">
        <v>1</v>
      </c>
      <c r="H20" s="34">
        <v>0</v>
      </c>
      <c r="I20" s="35">
        <f t="shared" si="1"/>
        <v>0</v>
      </c>
    </row>
    <row r="21" spans="1:9" ht="12.75">
      <c r="A21" s="29" t="s">
        <v>323</v>
      </c>
      <c r="B21" s="30" t="s">
        <v>336</v>
      </c>
      <c r="C21" s="30" t="s">
        <v>361</v>
      </c>
      <c r="D21" s="30" t="s">
        <v>362</v>
      </c>
      <c r="E21" s="31" t="s">
        <v>49</v>
      </c>
      <c r="F21" s="32">
        <v>30</v>
      </c>
      <c r="G21" s="33">
        <v>1</v>
      </c>
      <c r="H21" s="34">
        <v>0</v>
      </c>
      <c r="I21" s="35">
        <f t="shared" si="1"/>
        <v>0</v>
      </c>
    </row>
    <row r="22" spans="1:9" ht="21">
      <c r="A22" s="29" t="s">
        <v>326</v>
      </c>
      <c r="B22" s="30" t="s">
        <v>336</v>
      </c>
      <c r="C22" s="30" t="s">
        <v>363</v>
      </c>
      <c r="D22" s="30" t="s">
        <v>364</v>
      </c>
      <c r="E22" s="31" t="s">
        <v>62</v>
      </c>
      <c r="F22" s="32">
        <v>38</v>
      </c>
      <c r="G22" s="33">
        <v>1</v>
      </c>
      <c r="H22" s="34">
        <v>0</v>
      </c>
      <c r="I22" s="35">
        <f t="shared" si="1"/>
        <v>0</v>
      </c>
    </row>
    <row r="23" spans="1:9" ht="21">
      <c r="A23" s="29" t="s">
        <v>329</v>
      </c>
      <c r="B23" s="30" t="s">
        <v>336</v>
      </c>
      <c r="C23" s="30" t="s">
        <v>365</v>
      </c>
      <c r="D23" s="30" t="s">
        <v>366</v>
      </c>
      <c r="E23" s="31" t="s">
        <v>62</v>
      </c>
      <c r="F23" s="32">
        <v>38</v>
      </c>
      <c r="G23" s="33">
        <v>1</v>
      </c>
      <c r="H23" s="34">
        <v>0</v>
      </c>
      <c r="I23" s="35">
        <f t="shared" si="1"/>
        <v>0</v>
      </c>
    </row>
    <row r="24" spans="1:9" ht="21">
      <c r="A24" s="29" t="s">
        <v>332</v>
      </c>
      <c r="B24" s="30" t="s">
        <v>336</v>
      </c>
      <c r="C24" s="30" t="s">
        <v>367</v>
      </c>
      <c r="D24" s="30" t="s">
        <v>368</v>
      </c>
      <c r="E24" s="31" t="s">
        <v>272</v>
      </c>
      <c r="F24" s="32">
        <v>38</v>
      </c>
      <c r="G24" s="33">
        <v>1</v>
      </c>
      <c r="H24" s="34">
        <v>0</v>
      </c>
      <c r="I24" s="35">
        <f t="shared" si="1"/>
        <v>0</v>
      </c>
    </row>
    <row r="25" spans="1:9" ht="12.75">
      <c r="A25" s="29" t="s">
        <v>369</v>
      </c>
      <c r="B25" s="30" t="s">
        <v>336</v>
      </c>
      <c r="C25" s="30" t="s">
        <v>370</v>
      </c>
      <c r="D25" s="30" t="s">
        <v>371</v>
      </c>
      <c r="E25" s="31" t="s">
        <v>62</v>
      </c>
      <c r="F25" s="32">
        <v>18</v>
      </c>
      <c r="G25" s="33">
        <v>1</v>
      </c>
      <c r="H25" s="34">
        <v>0</v>
      </c>
      <c r="I25" s="35">
        <f t="shared" si="1"/>
        <v>0</v>
      </c>
    </row>
    <row r="26" spans="1:9" ht="21">
      <c r="A26" s="29" t="s">
        <v>372</v>
      </c>
      <c r="B26" s="30" t="s">
        <v>336</v>
      </c>
      <c r="C26" s="30" t="s">
        <v>370</v>
      </c>
      <c r="D26" s="30" t="s">
        <v>373</v>
      </c>
      <c r="E26" s="31" t="s">
        <v>62</v>
      </c>
      <c r="F26" s="32">
        <v>12</v>
      </c>
      <c r="G26" s="33">
        <v>1</v>
      </c>
      <c r="H26" s="34">
        <v>0</v>
      </c>
      <c r="I26" s="35">
        <f t="shared" si="1"/>
        <v>0</v>
      </c>
    </row>
    <row r="27" spans="1:9" ht="21">
      <c r="A27" s="29" t="s">
        <v>374</v>
      </c>
      <c r="B27" s="30" t="s">
        <v>336</v>
      </c>
      <c r="C27" s="30" t="s">
        <v>370</v>
      </c>
      <c r="D27" s="30" t="s">
        <v>375</v>
      </c>
      <c r="E27" s="31" t="s">
        <v>62</v>
      </c>
      <c r="F27" s="32">
        <v>8</v>
      </c>
      <c r="G27" s="33">
        <v>1</v>
      </c>
      <c r="H27" s="34">
        <v>0</v>
      </c>
      <c r="I27" s="35">
        <f t="shared" si="1"/>
        <v>0</v>
      </c>
    </row>
    <row r="28" spans="1:9" ht="12.75">
      <c r="A28" s="29" t="s">
        <v>376</v>
      </c>
      <c r="B28" s="30" t="s">
        <v>377</v>
      </c>
      <c r="C28" s="30" t="s">
        <v>378</v>
      </c>
      <c r="D28" s="30" t="s">
        <v>379</v>
      </c>
      <c r="E28" s="31" t="s">
        <v>62</v>
      </c>
      <c r="F28" s="32">
        <v>6</v>
      </c>
      <c r="G28" s="33">
        <v>1</v>
      </c>
      <c r="H28" s="34">
        <v>0</v>
      </c>
      <c r="I28" s="35">
        <f t="shared" si="1"/>
        <v>0</v>
      </c>
    </row>
    <row r="29" spans="1:9" ht="12.75">
      <c r="A29" s="29" t="s">
        <v>380</v>
      </c>
      <c r="B29" s="30" t="s">
        <v>377</v>
      </c>
      <c r="C29" s="30" t="s">
        <v>378</v>
      </c>
      <c r="D29" s="30" t="s">
        <v>381</v>
      </c>
      <c r="E29" s="31" t="s">
        <v>62</v>
      </c>
      <c r="F29" s="32">
        <v>6</v>
      </c>
      <c r="G29" s="33">
        <v>1</v>
      </c>
      <c r="H29" s="34">
        <v>0</v>
      </c>
      <c r="I29" s="35">
        <f t="shared" si="1"/>
        <v>0</v>
      </c>
    </row>
    <row r="30" spans="1:9" ht="21">
      <c r="A30" s="29" t="s">
        <v>382</v>
      </c>
      <c r="B30" s="30" t="s">
        <v>336</v>
      </c>
      <c r="C30" s="30" t="s">
        <v>383</v>
      </c>
      <c r="D30" s="30" t="s">
        <v>384</v>
      </c>
      <c r="E30" s="31" t="s">
        <v>272</v>
      </c>
      <c r="F30" s="32">
        <v>1</v>
      </c>
      <c r="G30" s="33">
        <v>1</v>
      </c>
      <c r="H30" s="34">
        <v>0</v>
      </c>
      <c r="I30" s="35">
        <f t="shared" si="1"/>
        <v>0</v>
      </c>
    </row>
    <row r="31" spans="1:9" ht="12.75">
      <c r="A31" s="29" t="s">
        <v>385</v>
      </c>
      <c r="B31" s="30" t="s">
        <v>336</v>
      </c>
      <c r="C31" s="30" t="s">
        <v>386</v>
      </c>
      <c r="D31" s="30" t="s">
        <v>387</v>
      </c>
      <c r="E31" s="31" t="s">
        <v>388</v>
      </c>
      <c r="F31" s="32">
        <v>7</v>
      </c>
      <c r="G31" s="33">
        <v>1</v>
      </c>
      <c r="H31" s="34">
        <v>0</v>
      </c>
      <c r="I31" s="35">
        <f t="shared" si="1"/>
        <v>0</v>
      </c>
    </row>
    <row r="32" spans="1:9" ht="21">
      <c r="A32" s="29" t="s">
        <v>389</v>
      </c>
      <c r="B32" s="30" t="s">
        <v>336</v>
      </c>
      <c r="C32" s="30" t="s">
        <v>390</v>
      </c>
      <c r="D32" s="30" t="s">
        <v>391</v>
      </c>
      <c r="E32" s="31" t="s">
        <v>392</v>
      </c>
      <c r="F32" s="32">
        <v>7</v>
      </c>
      <c r="G32" s="33">
        <v>1</v>
      </c>
      <c r="H32" s="34">
        <v>0</v>
      </c>
      <c r="I32" s="35">
        <f t="shared" si="1"/>
        <v>0</v>
      </c>
    </row>
    <row r="33" spans="1:9" ht="13.5">
      <c r="A33" s="46" t="s">
        <v>94</v>
      </c>
      <c r="B33" s="46"/>
      <c r="C33" s="46"/>
      <c r="D33" s="46"/>
      <c r="E33" s="46"/>
      <c r="F33" s="46"/>
      <c r="G33" s="46"/>
      <c r="H33" s="46"/>
      <c r="I33" s="47">
        <f>SUM(I10:I32)</f>
        <v>0</v>
      </c>
    </row>
    <row r="34" spans="1:9" ht="13.5">
      <c r="A34" s="48" t="s">
        <v>393</v>
      </c>
      <c r="B34" s="48"/>
      <c r="C34" s="48"/>
      <c r="D34" s="48"/>
      <c r="E34" s="48"/>
      <c r="F34" s="48"/>
      <c r="G34" s="48"/>
      <c r="H34" s="48"/>
      <c r="I34" s="49">
        <f>SUM(I33+I8)</f>
        <v>0</v>
      </c>
    </row>
  </sheetData>
  <sheetProtection selectLockedCells="1" selectUnlockedCells="1"/>
  <mergeCells count="4">
    <mergeCell ref="A1:I1"/>
    <mergeCell ref="A8:H8"/>
    <mergeCell ref="A33:H33"/>
    <mergeCell ref="A34:H34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H29" sqref="H29"/>
    </sheetView>
  </sheetViews>
  <sheetFormatPr defaultColWidth="9.140625" defaultRowHeight="12.75"/>
  <cols>
    <col min="1" max="1" width="7.00390625" style="0" customWidth="1"/>
    <col min="2" max="2" width="11.140625" style="0" customWidth="1"/>
    <col min="3" max="3" width="17.140625" style="0" customWidth="1"/>
    <col min="4" max="4" width="57.00390625" style="0" customWidth="1"/>
    <col min="5" max="5" width="11.00390625" style="0" customWidth="1"/>
    <col min="6" max="6" width="11.57421875" style="0" customWidth="1"/>
    <col min="7" max="7" width="11.00390625" style="0" customWidth="1"/>
    <col min="8" max="8" width="13.00390625" style="0" customWidth="1"/>
    <col min="9" max="9" width="14.7109375" style="0" customWidth="1"/>
  </cols>
  <sheetData>
    <row r="1" spans="1:9" ht="13.5">
      <c r="A1" s="1" t="s">
        <v>394</v>
      </c>
      <c r="B1" s="1"/>
      <c r="C1" s="1"/>
      <c r="D1" s="1"/>
      <c r="E1" s="1"/>
      <c r="F1" s="1"/>
      <c r="G1" s="1"/>
      <c r="H1" s="1"/>
      <c r="I1" s="1"/>
    </row>
    <row r="2" spans="1:9" ht="13.5">
      <c r="A2" s="20" t="s">
        <v>19</v>
      </c>
      <c r="B2" s="21" t="s">
        <v>20</v>
      </c>
      <c r="C2" s="21" t="s">
        <v>21</v>
      </c>
      <c r="D2" s="21" t="s">
        <v>22</v>
      </c>
      <c r="E2" s="21" t="s">
        <v>23</v>
      </c>
      <c r="F2" s="21" t="s">
        <v>24</v>
      </c>
      <c r="G2" s="21" t="s">
        <v>25</v>
      </c>
      <c r="H2" s="21" t="s">
        <v>26</v>
      </c>
      <c r="I2" s="22" t="s">
        <v>3</v>
      </c>
    </row>
    <row r="3" spans="1:9" ht="12.75">
      <c r="A3" s="50">
        <v>1</v>
      </c>
      <c r="B3" s="51"/>
      <c r="C3" s="51"/>
      <c r="D3" s="52" t="s">
        <v>28</v>
      </c>
      <c r="E3" s="51"/>
      <c r="F3" s="51"/>
      <c r="G3" s="51"/>
      <c r="H3" s="51"/>
      <c r="I3" s="53"/>
    </row>
    <row r="4" spans="1:9" ht="21">
      <c r="A4" s="29" t="s">
        <v>29</v>
      </c>
      <c r="B4" s="30" t="s">
        <v>30</v>
      </c>
      <c r="C4" s="30" t="s">
        <v>31</v>
      </c>
      <c r="D4" s="30" t="s">
        <v>269</v>
      </c>
      <c r="E4" s="31" t="s">
        <v>33</v>
      </c>
      <c r="F4" s="32">
        <v>0.987</v>
      </c>
      <c r="G4" s="33">
        <v>1</v>
      </c>
      <c r="H4" s="34">
        <v>0</v>
      </c>
      <c r="I4" s="35">
        <f>ROUND(F4*G4*H4,2)</f>
        <v>0</v>
      </c>
    </row>
    <row r="5" spans="1:9" ht="13.5" customHeight="1">
      <c r="A5" s="36" t="s">
        <v>81</v>
      </c>
      <c r="B5" s="36"/>
      <c r="C5" s="36"/>
      <c r="D5" s="36"/>
      <c r="E5" s="36"/>
      <c r="F5" s="36"/>
      <c r="G5" s="36"/>
      <c r="H5" s="36"/>
      <c r="I5" s="37">
        <f>SUM(I4)</f>
        <v>0</v>
      </c>
    </row>
    <row r="6" spans="1:9" ht="12.75">
      <c r="A6" s="23" t="s">
        <v>82</v>
      </c>
      <c r="B6" s="24"/>
      <c r="C6" s="24"/>
      <c r="D6" s="25" t="s">
        <v>95</v>
      </c>
      <c r="E6" s="26"/>
      <c r="F6" s="41"/>
      <c r="G6" s="27"/>
      <c r="H6" s="39"/>
      <c r="I6" s="40"/>
    </row>
    <row r="7" spans="1:9" ht="12.75">
      <c r="A7" s="29" t="s">
        <v>84</v>
      </c>
      <c r="B7" s="30" t="s">
        <v>395</v>
      </c>
      <c r="C7" s="30" t="s">
        <v>344</v>
      </c>
      <c r="D7" s="30" t="s">
        <v>345</v>
      </c>
      <c r="E7" s="31" t="s">
        <v>57</v>
      </c>
      <c r="F7" s="32">
        <v>559.926</v>
      </c>
      <c r="G7" s="33">
        <v>1</v>
      </c>
      <c r="H7" s="34">
        <v>0</v>
      </c>
      <c r="I7" s="35">
        <f aca="true" t="shared" si="0" ref="I7:I9">ROUND(F7*G7*H7,2)</f>
        <v>0</v>
      </c>
    </row>
    <row r="8" spans="1:9" ht="21">
      <c r="A8" s="29" t="s">
        <v>88</v>
      </c>
      <c r="B8" s="30" t="s">
        <v>101</v>
      </c>
      <c r="C8" s="30" t="s">
        <v>60</v>
      </c>
      <c r="D8" s="30" t="s">
        <v>250</v>
      </c>
      <c r="E8" s="31" t="s">
        <v>57</v>
      </c>
      <c r="F8" s="32">
        <v>204.642</v>
      </c>
      <c r="G8" s="33">
        <v>1</v>
      </c>
      <c r="H8" s="34">
        <v>0</v>
      </c>
      <c r="I8" s="35">
        <f t="shared" si="0"/>
        <v>0</v>
      </c>
    </row>
    <row r="9" spans="1:9" ht="12.75">
      <c r="A9" s="29" t="s">
        <v>91</v>
      </c>
      <c r="B9" s="30" t="s">
        <v>101</v>
      </c>
      <c r="C9" s="30" t="s">
        <v>280</v>
      </c>
      <c r="D9" s="30" t="s">
        <v>281</v>
      </c>
      <c r="E9" s="31" t="s">
        <v>57</v>
      </c>
      <c r="F9" s="32">
        <v>204.642</v>
      </c>
      <c r="G9" s="33">
        <v>4</v>
      </c>
      <c r="H9" s="34">
        <v>0</v>
      </c>
      <c r="I9" s="35">
        <f t="shared" si="0"/>
        <v>0</v>
      </c>
    </row>
    <row r="10" spans="1:9" ht="13.5" customHeight="1">
      <c r="A10" s="36" t="s">
        <v>94</v>
      </c>
      <c r="B10" s="36"/>
      <c r="C10" s="36"/>
      <c r="D10" s="36"/>
      <c r="E10" s="36"/>
      <c r="F10" s="36"/>
      <c r="G10" s="36"/>
      <c r="H10" s="36"/>
      <c r="I10" s="37">
        <f>SUM(I7:I9)</f>
        <v>0</v>
      </c>
    </row>
    <row r="11" spans="1:9" ht="12.75">
      <c r="A11" s="23" t="s">
        <v>6</v>
      </c>
      <c r="B11" s="24"/>
      <c r="C11" s="24"/>
      <c r="D11" s="25" t="s">
        <v>396</v>
      </c>
      <c r="E11" s="26"/>
      <c r="F11" s="41"/>
      <c r="G11" s="27"/>
      <c r="H11" s="39"/>
      <c r="I11" s="40"/>
    </row>
    <row r="12" spans="1:9" ht="12.75">
      <c r="A12" s="29" t="s">
        <v>96</v>
      </c>
      <c r="B12" s="30" t="s">
        <v>395</v>
      </c>
      <c r="C12" s="30" t="s">
        <v>351</v>
      </c>
      <c r="D12" s="30" t="s">
        <v>352</v>
      </c>
      <c r="E12" s="31" t="s">
        <v>49</v>
      </c>
      <c r="F12" s="32">
        <v>986.9</v>
      </c>
      <c r="G12" s="33">
        <v>1</v>
      </c>
      <c r="H12" s="34">
        <v>0</v>
      </c>
      <c r="I12" s="35">
        <f aca="true" t="shared" si="1" ref="I12:I16">ROUND(F12*G12*H12,2)</f>
        <v>0</v>
      </c>
    </row>
    <row r="13" spans="1:9" ht="12.75">
      <c r="A13" s="29" t="s">
        <v>100</v>
      </c>
      <c r="B13" s="30" t="s">
        <v>276</v>
      </c>
      <c r="C13" s="30" t="s">
        <v>286</v>
      </c>
      <c r="D13" s="30" t="s">
        <v>287</v>
      </c>
      <c r="E13" s="31" t="s">
        <v>38</v>
      </c>
      <c r="F13" s="32">
        <v>27</v>
      </c>
      <c r="G13" s="33">
        <v>1</v>
      </c>
      <c r="H13" s="34">
        <v>0</v>
      </c>
      <c r="I13" s="35">
        <f t="shared" si="1"/>
        <v>0</v>
      </c>
    </row>
    <row r="14" spans="1:9" ht="12.75">
      <c r="A14" s="29" t="s">
        <v>104</v>
      </c>
      <c r="B14" s="30" t="s">
        <v>395</v>
      </c>
      <c r="C14" s="30" t="s">
        <v>353</v>
      </c>
      <c r="D14" s="30" t="s">
        <v>354</v>
      </c>
      <c r="E14" s="31" t="s">
        <v>57</v>
      </c>
      <c r="F14" s="32">
        <v>355.284</v>
      </c>
      <c r="G14" s="33">
        <v>1</v>
      </c>
      <c r="H14" s="34">
        <v>0</v>
      </c>
      <c r="I14" s="35">
        <f t="shared" si="1"/>
        <v>0</v>
      </c>
    </row>
    <row r="15" spans="1:9" ht="21">
      <c r="A15" s="29" t="s">
        <v>107</v>
      </c>
      <c r="B15" s="30" t="s">
        <v>395</v>
      </c>
      <c r="C15" s="30" t="s">
        <v>397</v>
      </c>
      <c r="D15" s="30" t="s">
        <v>398</v>
      </c>
      <c r="E15" s="31" t="s">
        <v>62</v>
      </c>
      <c r="F15" s="32">
        <v>20</v>
      </c>
      <c r="G15" s="33">
        <v>1</v>
      </c>
      <c r="H15" s="34">
        <v>0</v>
      </c>
      <c r="I15" s="35">
        <f t="shared" si="1"/>
        <v>0</v>
      </c>
    </row>
    <row r="16" spans="1:9" ht="21">
      <c r="A16" s="29" t="s">
        <v>110</v>
      </c>
      <c r="B16" s="30" t="s">
        <v>395</v>
      </c>
      <c r="C16" s="30" t="s">
        <v>77</v>
      </c>
      <c r="D16" s="30" t="s">
        <v>399</v>
      </c>
      <c r="E16" s="31" t="s">
        <v>49</v>
      </c>
      <c r="F16" s="32">
        <v>986.9</v>
      </c>
      <c r="G16" s="33">
        <v>1</v>
      </c>
      <c r="H16" s="34">
        <v>0</v>
      </c>
      <c r="I16" s="35">
        <f t="shared" si="1"/>
        <v>0</v>
      </c>
    </row>
    <row r="17" spans="1:9" ht="13.5">
      <c r="A17" s="46" t="s">
        <v>117</v>
      </c>
      <c r="B17" s="46"/>
      <c r="C17" s="46"/>
      <c r="D17" s="46"/>
      <c r="E17" s="46"/>
      <c r="F17" s="46"/>
      <c r="G17" s="46"/>
      <c r="H17" s="46"/>
      <c r="I17" s="47">
        <f>SUM(I12:I16)</f>
        <v>0</v>
      </c>
    </row>
    <row r="18" spans="1:9" ht="13.5">
      <c r="A18" s="48" t="s">
        <v>400</v>
      </c>
      <c r="B18" s="48"/>
      <c r="C18" s="48"/>
      <c r="D18" s="48"/>
      <c r="E18" s="48"/>
      <c r="F18" s="48"/>
      <c r="G18" s="48"/>
      <c r="H18" s="48"/>
      <c r="I18" s="45">
        <f>SUM(I17+I10+I5)</f>
        <v>0</v>
      </c>
    </row>
  </sheetData>
  <sheetProtection selectLockedCells="1" selectUnlockedCells="1"/>
  <mergeCells count="5">
    <mergeCell ref="A1:I1"/>
    <mergeCell ref="A5:H5"/>
    <mergeCell ref="A10:H10"/>
    <mergeCell ref="A17:H17"/>
    <mergeCell ref="A18:H18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H34" sqref="H34"/>
    </sheetView>
  </sheetViews>
  <sheetFormatPr defaultColWidth="9.140625" defaultRowHeight="12.75"/>
  <cols>
    <col min="1" max="1" width="7.57421875" style="0" customWidth="1"/>
    <col min="2" max="2" width="17.00390625" style="0" customWidth="1"/>
    <col min="3" max="3" width="18.140625" style="0" customWidth="1"/>
    <col min="4" max="4" width="57.00390625" style="0" customWidth="1"/>
    <col min="5" max="5" width="10.57421875" style="0" customWidth="1"/>
    <col min="6" max="6" width="10.28125" style="0" customWidth="1"/>
    <col min="7" max="7" width="8.7109375" style="0" customWidth="1"/>
    <col min="8" max="8" width="14.421875" style="0" customWidth="1"/>
    <col min="9" max="9" width="17.00390625" style="0" customWidth="1"/>
  </cols>
  <sheetData>
    <row r="1" spans="1:9" ht="13.5">
      <c r="A1" s="1" t="s">
        <v>401</v>
      </c>
      <c r="B1" s="1"/>
      <c r="C1" s="1"/>
      <c r="D1" s="1"/>
      <c r="E1" s="1"/>
      <c r="F1" s="1"/>
      <c r="G1" s="1"/>
      <c r="H1" s="1"/>
      <c r="I1" s="1"/>
    </row>
    <row r="2" spans="1:9" ht="25.5">
      <c r="A2" s="54" t="s">
        <v>19</v>
      </c>
      <c r="B2" s="55" t="s">
        <v>20</v>
      </c>
      <c r="C2" s="55" t="s">
        <v>21</v>
      </c>
      <c r="D2" s="55" t="s">
        <v>22</v>
      </c>
      <c r="E2" s="55" t="s">
        <v>23</v>
      </c>
      <c r="F2" s="55" t="s">
        <v>24</v>
      </c>
      <c r="G2" s="55" t="s">
        <v>25</v>
      </c>
      <c r="H2" s="55" t="s">
        <v>26</v>
      </c>
      <c r="I2" s="56" t="s">
        <v>3</v>
      </c>
    </row>
    <row r="3" spans="1:9" ht="12.75">
      <c r="A3" s="57" t="s">
        <v>27</v>
      </c>
      <c r="B3" s="58"/>
      <c r="C3" s="58"/>
      <c r="D3" s="59" t="s">
        <v>28</v>
      </c>
      <c r="E3" s="60"/>
      <c r="F3" s="60"/>
      <c r="G3" s="60"/>
      <c r="H3" s="60"/>
      <c r="I3" s="61"/>
    </row>
    <row r="4" spans="1:9" ht="21">
      <c r="A4" s="29" t="s">
        <v>29</v>
      </c>
      <c r="B4" s="30" t="s">
        <v>402</v>
      </c>
      <c r="C4" s="30" t="s">
        <v>31</v>
      </c>
      <c r="D4" s="30" t="s">
        <v>269</v>
      </c>
      <c r="E4" s="31" t="s">
        <v>33</v>
      </c>
      <c r="F4" s="32">
        <v>0.385</v>
      </c>
      <c r="G4" s="33">
        <v>1</v>
      </c>
      <c r="H4" s="34">
        <v>0</v>
      </c>
      <c r="I4" s="35">
        <f>ROUND(F4*G4*H4,2)</f>
        <v>0</v>
      </c>
    </row>
    <row r="5" spans="1:9" ht="13.5" customHeight="1">
      <c r="A5" s="36" t="s">
        <v>81</v>
      </c>
      <c r="B5" s="36"/>
      <c r="C5" s="36"/>
      <c r="D5" s="36"/>
      <c r="E5" s="36"/>
      <c r="F5" s="36"/>
      <c r="G5" s="36"/>
      <c r="H5" s="36"/>
      <c r="I5" s="37">
        <f>SUM(I4)</f>
        <v>0</v>
      </c>
    </row>
    <row r="6" spans="1:9" ht="12.75">
      <c r="A6" s="23" t="s">
        <v>82</v>
      </c>
      <c r="B6" s="24"/>
      <c r="C6" s="24"/>
      <c r="D6" s="25" t="s">
        <v>403</v>
      </c>
      <c r="E6" s="26"/>
      <c r="F6" s="41"/>
      <c r="G6" s="27"/>
      <c r="H6" s="39"/>
      <c r="I6" s="40"/>
    </row>
    <row r="7" spans="1:9" ht="12.75">
      <c r="A7" s="29" t="s">
        <v>84</v>
      </c>
      <c r="B7" s="30" t="s">
        <v>76</v>
      </c>
      <c r="C7" s="30" t="s">
        <v>404</v>
      </c>
      <c r="D7" s="30" t="s">
        <v>405</v>
      </c>
      <c r="E7" s="31" t="s">
        <v>57</v>
      </c>
      <c r="F7" s="32">
        <v>894.9</v>
      </c>
      <c r="G7" s="33">
        <v>1</v>
      </c>
      <c r="H7" s="34">
        <v>0</v>
      </c>
      <c r="I7" s="35">
        <f aca="true" t="shared" si="0" ref="I7:I19">ROUND(F7*G7*H7,2)</f>
        <v>0</v>
      </c>
    </row>
    <row r="8" spans="1:9" ht="21">
      <c r="A8" s="29" t="s">
        <v>88</v>
      </c>
      <c r="B8" s="30" t="s">
        <v>97</v>
      </c>
      <c r="C8" s="30" t="s">
        <v>60</v>
      </c>
      <c r="D8" s="30" t="s">
        <v>350</v>
      </c>
      <c r="E8" s="31" t="s">
        <v>57</v>
      </c>
      <c r="F8" s="32">
        <v>205.47</v>
      </c>
      <c r="G8" s="33">
        <v>1</v>
      </c>
      <c r="H8" s="34">
        <v>0</v>
      </c>
      <c r="I8" s="35">
        <f t="shared" si="0"/>
        <v>0</v>
      </c>
    </row>
    <row r="9" spans="1:9" ht="12.75">
      <c r="A9" s="29" t="s">
        <v>91</v>
      </c>
      <c r="B9" s="30" t="s">
        <v>97</v>
      </c>
      <c r="C9" s="30" t="s">
        <v>280</v>
      </c>
      <c r="D9" s="30" t="s">
        <v>281</v>
      </c>
      <c r="E9" s="31" t="s">
        <v>57</v>
      </c>
      <c r="F9" s="32">
        <v>205.47</v>
      </c>
      <c r="G9" s="33">
        <v>4</v>
      </c>
      <c r="H9" s="34">
        <v>0</v>
      </c>
      <c r="I9" s="35">
        <f t="shared" si="0"/>
        <v>0</v>
      </c>
    </row>
    <row r="10" spans="1:9" ht="21">
      <c r="A10" s="29" t="s">
        <v>299</v>
      </c>
      <c r="B10" s="30" t="s">
        <v>76</v>
      </c>
      <c r="C10" s="30" t="s">
        <v>406</v>
      </c>
      <c r="D10" s="30" t="s">
        <v>407</v>
      </c>
      <c r="E10" s="31" t="s">
        <v>49</v>
      </c>
      <c r="F10" s="32">
        <v>350</v>
      </c>
      <c r="G10" s="33">
        <v>1</v>
      </c>
      <c r="H10" s="34">
        <v>0</v>
      </c>
      <c r="I10" s="35">
        <f t="shared" si="0"/>
        <v>0</v>
      </c>
    </row>
    <row r="11" spans="1:9" ht="21">
      <c r="A11" s="29" t="s">
        <v>303</v>
      </c>
      <c r="B11" s="30" t="s">
        <v>76</v>
      </c>
      <c r="C11" s="30" t="s">
        <v>408</v>
      </c>
      <c r="D11" s="30" t="s">
        <v>409</v>
      </c>
      <c r="E11" s="31" t="s">
        <v>49</v>
      </c>
      <c r="F11" s="32">
        <v>385</v>
      </c>
      <c r="G11" s="33">
        <v>1</v>
      </c>
      <c r="H11" s="34">
        <v>0</v>
      </c>
      <c r="I11" s="35">
        <f t="shared" si="0"/>
        <v>0</v>
      </c>
    </row>
    <row r="12" spans="1:9" ht="12.75">
      <c r="A12" s="29" t="s">
        <v>306</v>
      </c>
      <c r="B12" s="30" t="s">
        <v>76</v>
      </c>
      <c r="C12" s="30" t="s">
        <v>351</v>
      </c>
      <c r="D12" s="30" t="s">
        <v>352</v>
      </c>
      <c r="E12" s="31" t="s">
        <v>49</v>
      </c>
      <c r="F12" s="32">
        <v>1141.5</v>
      </c>
      <c r="G12" s="33">
        <v>1</v>
      </c>
      <c r="H12" s="34">
        <v>0</v>
      </c>
      <c r="I12" s="35">
        <f t="shared" si="0"/>
        <v>0</v>
      </c>
    </row>
    <row r="13" spans="1:9" ht="12.75">
      <c r="A13" s="29" t="s">
        <v>309</v>
      </c>
      <c r="B13" s="30" t="s">
        <v>76</v>
      </c>
      <c r="C13" s="30" t="s">
        <v>353</v>
      </c>
      <c r="D13" s="30" t="s">
        <v>354</v>
      </c>
      <c r="E13" s="31" t="s">
        <v>57</v>
      </c>
      <c r="F13" s="32">
        <v>689.43</v>
      </c>
      <c r="G13" s="33">
        <v>1</v>
      </c>
      <c r="H13" s="34">
        <v>0</v>
      </c>
      <c r="I13" s="35">
        <f t="shared" si="0"/>
        <v>0</v>
      </c>
    </row>
    <row r="14" spans="1:9" ht="12.75">
      <c r="A14" s="29" t="s">
        <v>312</v>
      </c>
      <c r="B14" s="30" t="s">
        <v>76</v>
      </c>
      <c r="C14" s="30" t="s">
        <v>77</v>
      </c>
      <c r="D14" s="30" t="s">
        <v>410</v>
      </c>
      <c r="E14" s="31" t="s">
        <v>49</v>
      </c>
      <c r="F14" s="32">
        <v>189</v>
      </c>
      <c r="G14" s="33">
        <v>1</v>
      </c>
      <c r="H14" s="34">
        <v>0</v>
      </c>
      <c r="I14" s="35">
        <f t="shared" si="0"/>
        <v>0</v>
      </c>
    </row>
    <row r="15" spans="1:9" ht="12.75">
      <c r="A15" s="29" t="s">
        <v>314</v>
      </c>
      <c r="B15" s="30" t="s">
        <v>76</v>
      </c>
      <c r="C15" s="30" t="s">
        <v>77</v>
      </c>
      <c r="D15" s="30" t="s">
        <v>411</v>
      </c>
      <c r="E15" s="31" t="s">
        <v>49</v>
      </c>
      <c r="F15" s="32">
        <v>68</v>
      </c>
      <c r="G15" s="33">
        <v>1</v>
      </c>
      <c r="H15" s="34">
        <v>0</v>
      </c>
      <c r="I15" s="35">
        <f t="shared" si="0"/>
        <v>0</v>
      </c>
    </row>
    <row r="16" spans="1:9" ht="12.75">
      <c r="A16" s="29" t="s">
        <v>317</v>
      </c>
      <c r="B16" s="30" t="s">
        <v>76</v>
      </c>
      <c r="C16" s="30" t="s">
        <v>77</v>
      </c>
      <c r="D16" s="30" t="s">
        <v>412</v>
      </c>
      <c r="E16" s="31" t="s">
        <v>49</v>
      </c>
      <c r="F16" s="32">
        <v>499.5</v>
      </c>
      <c r="G16" s="33">
        <v>1</v>
      </c>
      <c r="H16" s="34">
        <v>0</v>
      </c>
      <c r="I16" s="35">
        <f t="shared" si="0"/>
        <v>0</v>
      </c>
    </row>
    <row r="17" spans="1:9" ht="12.75">
      <c r="A17" s="29" t="s">
        <v>320</v>
      </c>
      <c r="B17" s="30" t="s">
        <v>76</v>
      </c>
      <c r="C17" s="30" t="s">
        <v>77</v>
      </c>
      <c r="D17" s="30" t="s">
        <v>413</v>
      </c>
      <c r="E17" s="31" t="s">
        <v>49</v>
      </c>
      <c r="F17" s="32">
        <v>105</v>
      </c>
      <c r="G17" s="33">
        <v>1</v>
      </c>
      <c r="H17" s="34">
        <v>0</v>
      </c>
      <c r="I17" s="35">
        <f t="shared" si="0"/>
        <v>0</v>
      </c>
    </row>
    <row r="18" spans="1:9" ht="21">
      <c r="A18" s="29" t="s">
        <v>323</v>
      </c>
      <c r="B18" s="30" t="s">
        <v>76</v>
      </c>
      <c r="C18" s="30" t="s">
        <v>414</v>
      </c>
      <c r="D18" s="30" t="s">
        <v>415</v>
      </c>
      <c r="E18" s="31" t="s">
        <v>416</v>
      </c>
      <c r="F18" s="32">
        <v>2</v>
      </c>
      <c r="G18" s="33">
        <v>1</v>
      </c>
      <c r="H18" s="34">
        <v>0</v>
      </c>
      <c r="I18" s="35">
        <f t="shared" si="0"/>
        <v>0</v>
      </c>
    </row>
    <row r="19" spans="1:9" ht="21">
      <c r="A19" s="29" t="s">
        <v>326</v>
      </c>
      <c r="B19" s="30" t="s">
        <v>76</v>
      </c>
      <c r="C19" s="30" t="s">
        <v>417</v>
      </c>
      <c r="D19" s="30" t="s">
        <v>418</v>
      </c>
      <c r="E19" s="31" t="s">
        <v>392</v>
      </c>
      <c r="F19" s="32">
        <v>2</v>
      </c>
      <c r="G19" s="33">
        <v>1</v>
      </c>
      <c r="H19" s="34">
        <v>0</v>
      </c>
      <c r="I19" s="35">
        <f t="shared" si="0"/>
        <v>0</v>
      </c>
    </row>
    <row r="20" spans="1:9" ht="13.5">
      <c r="A20" s="46" t="s">
        <v>94</v>
      </c>
      <c r="B20" s="46"/>
      <c r="C20" s="46"/>
      <c r="D20" s="46"/>
      <c r="E20" s="46"/>
      <c r="F20" s="46"/>
      <c r="G20" s="46"/>
      <c r="H20" s="46"/>
      <c r="I20" s="47">
        <f>SUM(I7:I19)</f>
        <v>0</v>
      </c>
    </row>
    <row r="21" spans="1:9" ht="13.5">
      <c r="A21" s="48" t="s">
        <v>401</v>
      </c>
      <c r="B21" s="48"/>
      <c r="C21" s="48"/>
      <c r="D21" s="48"/>
      <c r="E21" s="48"/>
      <c r="F21" s="48"/>
      <c r="G21" s="48"/>
      <c r="H21" s="48"/>
      <c r="I21" s="45">
        <f>SUM(I20+I5)</f>
        <v>0</v>
      </c>
    </row>
  </sheetData>
  <sheetProtection selectLockedCells="1" selectUnlockedCells="1"/>
  <mergeCells count="4">
    <mergeCell ref="A1:I1"/>
    <mergeCell ref="A5:H5"/>
    <mergeCell ref="A20:H20"/>
    <mergeCell ref="A21:H21"/>
  </mergeCells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mkozlowski</dc:creator>
  <cp:keywords/>
  <dc:description/>
  <cp:lastModifiedBy/>
  <dcterms:created xsi:type="dcterms:W3CDTF">2024-02-27T08:17:55Z</dcterms:created>
  <dcterms:modified xsi:type="dcterms:W3CDTF">2024-03-14T11:02:39Z</dcterms:modified>
  <cp:category/>
  <cp:version/>
  <cp:contentType/>
  <cp:contentStatus/>
  <cp:revision>1</cp:revision>
</cp:coreProperties>
</file>