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005036mpia\Desktop\bad. sprawozdania 2025 2026\2024\"/>
    </mc:Choice>
  </mc:AlternateContent>
  <xr:revisionPtr revIDLastSave="0" documentId="13_ncr:1_{D2EB66D6-50B5-46C8-BB8E-72FD5353590A}" xr6:coauthVersionLast="36" xr6:coauthVersionMax="36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Wawa" sheetId="1" state="hidden" r:id="rId1"/>
    <sheet name="Razem" sheetId="3" r:id="rId2"/>
  </sheets>
  <definedNames>
    <definedName name="_xlnm.Print_Area" localSheetId="1">Razem!$A$1:$I$8</definedName>
    <definedName name="_xlnm.Print_Area" localSheetId="0">Wawa!$A$1:$I$27,Wawa!$A$29:$I$35</definedName>
  </definedNames>
  <calcPr calcId="191029"/>
</workbook>
</file>

<file path=xl/calcChain.xml><?xml version="1.0" encoding="utf-8"?>
<calcChain xmlns="http://schemas.openxmlformats.org/spreadsheetml/2006/main">
  <c r="G2" i="3" l="1"/>
  <c r="H2" i="3" l="1"/>
  <c r="G3" i="3"/>
  <c r="E31" i="1"/>
  <c r="G31" i="1" s="1"/>
  <c r="H31" i="1" s="1"/>
  <c r="I31" i="1" s="1"/>
  <c r="E32" i="1"/>
  <c r="G32" i="1" s="1"/>
  <c r="H32" i="1" s="1"/>
  <c r="I32" i="1" s="1"/>
  <c r="E30" i="1"/>
  <c r="E5" i="1"/>
  <c r="G5" i="1" s="1"/>
  <c r="H5" i="1" s="1"/>
  <c r="I5" i="1" s="1"/>
  <c r="E8" i="1"/>
  <c r="G8" i="1" s="1"/>
  <c r="H8" i="1" s="1"/>
  <c r="I8" i="1" s="1"/>
  <c r="E14" i="1"/>
  <c r="G14" i="1" s="1"/>
  <c r="H14" i="1" s="1"/>
  <c r="I14" i="1" s="1"/>
  <c r="E18" i="1"/>
  <c r="E19" i="1"/>
  <c r="E20" i="1"/>
  <c r="G20" i="1" s="1"/>
  <c r="H20" i="1" s="1"/>
  <c r="I20" i="1" s="1"/>
  <c r="E22" i="1"/>
  <c r="G22" i="1" s="1"/>
  <c r="H22" i="1" s="1"/>
  <c r="I22" i="1" s="1"/>
  <c r="E23" i="1"/>
  <c r="G3" i="1"/>
  <c r="H3" i="1"/>
  <c r="I3" i="1"/>
  <c r="G4" i="1"/>
  <c r="H4" i="1"/>
  <c r="I4" i="1"/>
  <c r="G6" i="1"/>
  <c r="H6" i="1"/>
  <c r="I6" i="1" s="1"/>
  <c r="G7" i="1"/>
  <c r="H7" i="1"/>
  <c r="I7" i="1"/>
  <c r="G9" i="1"/>
  <c r="H9" i="1" s="1"/>
  <c r="I9" i="1" s="1"/>
  <c r="G10" i="1"/>
  <c r="H10" i="1"/>
  <c r="I10" i="1" s="1"/>
  <c r="G11" i="1"/>
  <c r="H11" i="1"/>
  <c r="I11" i="1" s="1"/>
  <c r="G12" i="1"/>
  <c r="H12" i="1"/>
  <c r="I12" i="1"/>
  <c r="G13" i="1"/>
  <c r="H13" i="1" s="1"/>
  <c r="I13" i="1" s="1"/>
  <c r="G15" i="1"/>
  <c r="H15" i="1"/>
  <c r="I15" i="1"/>
  <c r="G16" i="1"/>
  <c r="H16" i="1"/>
  <c r="I16" i="1"/>
  <c r="G17" i="1"/>
  <c r="H17" i="1" s="1"/>
  <c r="I17" i="1" s="1"/>
  <c r="G18" i="1"/>
  <c r="H18" i="1"/>
  <c r="I18" i="1" s="1"/>
  <c r="G19" i="1"/>
  <c r="H19" i="1"/>
  <c r="I19" i="1"/>
  <c r="G21" i="1"/>
  <c r="H21" i="1" s="1"/>
  <c r="I21" i="1" s="1"/>
  <c r="G23" i="1"/>
  <c r="H23" i="1"/>
  <c r="I23" i="1"/>
  <c r="G24" i="1"/>
  <c r="H24" i="1"/>
  <c r="I24" i="1"/>
  <c r="G2" i="1"/>
  <c r="H2" i="1" s="1"/>
  <c r="G30" i="1"/>
  <c r="G33" i="1"/>
  <c r="G35" i="1" s="1"/>
  <c r="H30" i="1"/>
  <c r="H33" i="1" s="1"/>
  <c r="I2" i="3" l="1"/>
  <c r="I3" i="3" s="1"/>
  <c r="H3" i="3"/>
  <c r="I2" i="1"/>
  <c r="I25" i="1" s="1"/>
  <c r="H25" i="1"/>
  <c r="I30" i="1"/>
  <c r="I33" i="1" s="1"/>
  <c r="G25" i="1"/>
  <c r="G27" i="1" s="1"/>
</calcChain>
</file>

<file path=xl/sharedStrings.xml><?xml version="1.0" encoding="utf-8"?>
<sst xmlns="http://schemas.openxmlformats.org/spreadsheetml/2006/main" count="141" uniqueCount="90">
  <si>
    <t>lp</t>
  </si>
  <si>
    <t>Nazwa artykułu</t>
  </si>
  <si>
    <t>j.m</t>
  </si>
  <si>
    <t>Wartość netto (zł)</t>
  </si>
  <si>
    <t>Podatek VAT (zł)</t>
  </si>
  <si>
    <t>Wartość brutto (zł)</t>
  </si>
  <si>
    <t>Mydło hotelowe Attis</t>
  </si>
  <si>
    <t>Płyn do szyb zapas Ajax</t>
  </si>
  <si>
    <t>Płyn do szyb rozpylacz Ajax</t>
  </si>
  <si>
    <t>Płyn do WC Tytan</t>
  </si>
  <si>
    <t>Żel do mycia łazienek Ajax</t>
  </si>
  <si>
    <t>Uniwersalny płyn do mycia urządzeń sanitarnych Tytan</t>
  </si>
  <si>
    <t>Krem do rąk glicerynowy</t>
  </si>
  <si>
    <t>Mydło toaletowe Nivea</t>
  </si>
  <si>
    <t>Mydło w płynie ABE</t>
  </si>
  <si>
    <t>Płyn do naczyń Ludwik</t>
  </si>
  <si>
    <t>Emulsja do podłóg</t>
  </si>
  <si>
    <t>Atomizer do mebli Pronto</t>
  </si>
  <si>
    <t>Środek do udrażniania rur Kret</t>
  </si>
  <si>
    <t>Odkamieniacz w proszku Kamyk</t>
  </si>
  <si>
    <t>Płyn do podłóg</t>
  </si>
  <si>
    <t>Płyn do WC</t>
  </si>
  <si>
    <t>Środek do czyszczenia fugi lub płyn do usuwania pleśni</t>
  </si>
  <si>
    <t>Worki na śmieci</t>
  </si>
  <si>
    <t>rolka</t>
  </si>
  <si>
    <t>Pasta BHP</t>
  </si>
  <si>
    <t>x</t>
  </si>
  <si>
    <t>-</t>
  </si>
  <si>
    <t>Kostka zapachowa Tytan</t>
  </si>
  <si>
    <t>Proszek do czyszczenia Ajax</t>
  </si>
  <si>
    <t>Szacowa
na ilość</t>
  </si>
  <si>
    <t>Cena jednostkowa netto (zł)</t>
  </si>
  <si>
    <t>szt.</t>
  </si>
  <si>
    <t>Papier toaletowy mały</t>
  </si>
  <si>
    <t>Papier toaletowy rolka duża</t>
  </si>
  <si>
    <t>Ręczniki papierowe typ ZZ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</si>
  <si>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</si>
  <si>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</si>
  <si>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</si>
  <si>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</si>
  <si>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</si>
  <si>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</si>
  <si>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</si>
  <si>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</si>
  <si>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</si>
  <si>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</si>
  <si>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</si>
  <si>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</si>
  <si>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</si>
  <si>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</si>
  <si>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</si>
  <si>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</si>
  <si>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</si>
  <si>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</si>
  <si>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</si>
  <si>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</si>
  <si>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</si>
  <si>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</si>
  <si>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</si>
  <si>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Szczegółowy opis</t>
  </si>
  <si>
    <t>Ręczniki firmy Merida PZ21
- ręczniki składane ZZ
- 1-warstwowe
- kolor zielony
- gofrowane
- wymiary ręcznika: 25 cm x 23 cm
- 200 ręczników / 1 paczka
- 20 paczek w kartonie</t>
  </si>
  <si>
    <t>Papier firmy Merida POB203 OPTIMUM biały
- ilość listków w roli 560 szt.
- długość wstęgi 140 m
- średnica papieru 19 cm
- średnica tulei 6 cm
- szerokość 9 cm
- perforowany co 25 cm
- gofrowany
- 2-warstwowy
- opakowanie do 12 rolek</t>
  </si>
  <si>
    <t>Butelka z pompką, opakowanie: 500 ml</t>
  </si>
  <si>
    <t>Mydło w kostkach 100 g, badane dermatologicznie</t>
  </si>
  <si>
    <t>Pasta do mycia rąk, bez piasku, firmy EILFIX, poj. 500 ml</t>
  </si>
  <si>
    <t>Mydło w kostkach 20 g, badane dermatologicznie</t>
  </si>
  <si>
    <t>Dwufazowa kostka do WC z zawieszką Tytan, waga 40 g</t>
  </si>
  <si>
    <t>Poj. 60 l, jednorazowe worki z tworzywa sztucznego na odpady HDPE, rolka 50 szt., CPV</t>
  </si>
  <si>
    <t>Poj. 120 l, jednorazowe worki z tworzywa sztucznego na odpady HDPE, rolka 25 szt., CPV</t>
  </si>
  <si>
    <t>Butelka z nakrętką, opakowanie: 750 ml</t>
  </si>
  <si>
    <t>Gęstość ok. 1,1 kg/l, opakowanie: 700 g</t>
  </si>
  <si>
    <t>Aktywny żel antybakteryjny, opakowanie: 500 g</t>
  </si>
  <si>
    <t>Koncentrat, gęstość ok. 1,03 g/cm3, opakowanie: 1 kg</t>
  </si>
  <si>
    <t>Krem w tubie, opakowanie: 100 ml</t>
  </si>
  <si>
    <t>Mydło firmy Inco Veritas o zapachu kokos, zielona herbata, owoce południa oraz morskie z algami, opakowanie: 5 l</t>
  </si>
  <si>
    <t>Płyn do mycia naczyń Ludwik, zapach miętowy, cytrynowy, opakowanie: 500 g</t>
  </si>
  <si>
    <t>Płyn do mycia naczyń Ludwik, zapach miętowy, cytrynowy, opakowanie: 5 kg</t>
  </si>
  <si>
    <t>Emulsja wysokopołyskowa, antypoślizgowa, opakowanie: 450 g</t>
  </si>
  <si>
    <t>Atomizer w sprayu, pojemnik: 250 ml</t>
  </si>
  <si>
    <t>Środek zawierający wodorotlenek sodu, aluminium, opakowanie: 500 g</t>
  </si>
  <si>
    <t>Odkamieniacz bezzapachowy do urządzeń gospodarstwa domowego, opakowanie: 20 g</t>
  </si>
  <si>
    <t>Proszek do czyszczenia cytrynowy z szorującymi mikroziarenkami, opakowanie: 450 g</t>
  </si>
  <si>
    <t>Roko Gold Unolin, poj. 1000 ml</t>
  </si>
  <si>
    <t>Buzil G465 WC-Reiniger, poj. 1000 ml</t>
  </si>
  <si>
    <t>Mediclean, wybielający żel sanitariat MC330, poj. 750 ml</t>
  </si>
  <si>
    <t>Papier toaletowy CASHMIR PREMIUM 3-warstwowy biały, opakowanie do 8 rolek</t>
  </si>
  <si>
    <t>Równowartość w euro</t>
  </si>
  <si>
    <t>badanie sprawozdania finansowego</t>
  </si>
  <si>
    <t xml:space="preserve">Przeprowadzenie badania sprawozdania finansowego Akademii Wymiaru Sprawiedliwości za lata 2024 i 2025 zgodnie z obowiązującymi przepisami i wydanie pisemnego sprawozdania z badania sprawozdania finansowego Akademii Wymiaru Sprawiedliwości odrębnie za każdy rok. </t>
  </si>
  <si>
    <t>usługa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</si>
</sst>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_-* #,##0.00\ [$€-1]_-;\-* #,##0.00\ [$€-1]_-;_-* &quot;-&quot;??\ [$€-1]_-;_-@_-"/>
  </numFmts>
  <fonts count="14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MT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4" fontId="10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10" fillId="0" borderId="0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0" fontId="12" fillId="0" borderId="0" xfId="0" applyFont="1"/>
    <xf numFmtId="14" fontId="0" fillId="0" borderId="0" xfId="0" applyNumberFormat="1" applyAlignment="1">
      <alignment vertical="center"/>
    </xf>
    <xf numFmtId="0" fontId="13" fillId="0" borderId="1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view="pageBreakPreview" zoomScaleNormal="100" zoomScaleSheetLayoutView="100" workbookViewId="0">
      <selection activeCell="E32" sqref="E32"/>
    </sheetView>
  </sheetViews>
  <sheetFormatPr defaultRowHeight="15"/>
  <cols>
    <col min="1" max="1" width="3.42578125" style="2" bestFit="1" customWidth="1"/>
    <col min="2" max="2" width="24.85546875" style="16" customWidth="1"/>
    <col min="3" max="3" width="27.140625" style="16" customWidth="1"/>
    <col min="4" max="4" width="6.5703125" style="2" customWidth="1"/>
    <col min="5" max="5" width="8.7109375" style="2" bestFit="1" customWidth="1"/>
    <col min="6" max="6" width="9.140625" style="1"/>
    <col min="7" max="9" width="12.7109375" style="1" customWidth="1"/>
    <col min="10" max="16384" width="9.140625" style="1"/>
  </cols>
  <sheetData>
    <row r="1" spans="1:21" s="2" customFormat="1" ht="51">
      <c r="A1" s="9" t="s">
        <v>0</v>
      </c>
      <c r="B1" s="9" t="s">
        <v>1</v>
      </c>
      <c r="C1" s="9" t="s">
        <v>59</v>
      </c>
      <c r="D1" s="9" t="s">
        <v>2</v>
      </c>
      <c r="E1" s="9" t="s">
        <v>30</v>
      </c>
      <c r="F1" s="9" t="s">
        <v>31</v>
      </c>
      <c r="G1" s="9" t="s">
        <v>3</v>
      </c>
      <c r="H1" s="9" t="s">
        <v>4</v>
      </c>
      <c r="I1" s="9" t="s">
        <v>5</v>
      </c>
      <c r="M1" s="17"/>
      <c r="N1" s="17"/>
      <c r="O1" s="17"/>
      <c r="P1" s="17"/>
      <c r="Q1" s="17"/>
      <c r="R1" s="17"/>
      <c r="S1" s="17"/>
      <c r="T1" s="17"/>
      <c r="U1" s="17"/>
    </row>
    <row r="2" spans="1:21" ht="25.5">
      <c r="A2" s="34" t="s">
        <v>36</v>
      </c>
      <c r="B2" s="35" t="s">
        <v>6</v>
      </c>
      <c r="C2" s="35" t="s">
        <v>65</v>
      </c>
      <c r="D2" s="36" t="s">
        <v>32</v>
      </c>
      <c r="E2" s="36"/>
      <c r="F2" s="37">
        <v>0.33</v>
      </c>
      <c r="G2" s="38">
        <f>E2*F2</f>
        <v>0</v>
      </c>
      <c r="H2" s="38">
        <f>G2*0.23</f>
        <v>0</v>
      </c>
      <c r="I2" s="38">
        <f>H2+G2</f>
        <v>0</v>
      </c>
      <c r="M2" s="3"/>
      <c r="N2" s="4"/>
      <c r="O2" s="5"/>
      <c r="P2" s="3"/>
      <c r="Q2" s="6"/>
      <c r="R2" s="3"/>
      <c r="S2" s="3"/>
      <c r="T2" s="3"/>
      <c r="U2" s="3"/>
    </row>
    <row r="3" spans="1:21" ht="25.5">
      <c r="A3" s="18" t="s">
        <v>37</v>
      </c>
      <c r="B3" s="14" t="s">
        <v>7</v>
      </c>
      <c r="C3" s="14" t="s">
        <v>69</v>
      </c>
      <c r="D3" s="9" t="s">
        <v>32</v>
      </c>
      <c r="E3" s="9">
        <v>56</v>
      </c>
      <c r="F3" s="26">
        <v>4.04</v>
      </c>
      <c r="G3" s="13">
        <f t="shared" ref="G3:G24" si="0">E3*F3</f>
        <v>226.24</v>
      </c>
      <c r="H3" s="13">
        <f t="shared" ref="H3:H24" si="1">G3*0.23</f>
        <v>52.035200000000003</v>
      </c>
      <c r="I3" s="13">
        <f t="shared" ref="I3:I24" si="2">H3+G3</f>
        <v>278.27520000000004</v>
      </c>
      <c r="M3" s="3"/>
      <c r="N3" s="4"/>
      <c r="O3" s="5"/>
      <c r="P3" s="3"/>
      <c r="Q3" s="6"/>
      <c r="R3" s="3"/>
      <c r="S3" s="3"/>
      <c r="T3" s="3"/>
      <c r="U3" s="3"/>
    </row>
    <row r="4" spans="1:21" ht="25.5">
      <c r="A4" s="18" t="s">
        <v>38</v>
      </c>
      <c r="B4" s="14" t="s">
        <v>8</v>
      </c>
      <c r="C4" s="14" t="s">
        <v>62</v>
      </c>
      <c r="D4" s="9" t="s">
        <v>32</v>
      </c>
      <c r="E4" s="9">
        <v>28</v>
      </c>
      <c r="F4" s="26">
        <v>3.92</v>
      </c>
      <c r="G4" s="13">
        <f t="shared" si="0"/>
        <v>109.75999999999999</v>
      </c>
      <c r="H4" s="13">
        <f t="shared" si="1"/>
        <v>25.244799999999998</v>
      </c>
      <c r="I4" s="13">
        <f t="shared" si="2"/>
        <v>135.00479999999999</v>
      </c>
      <c r="M4" s="3"/>
      <c r="N4" s="4"/>
      <c r="O4" s="5"/>
      <c r="P4" s="3"/>
      <c r="Q4" s="6"/>
      <c r="R4" s="3"/>
      <c r="S4" s="3"/>
      <c r="T4" s="3"/>
      <c r="U4" s="3"/>
    </row>
    <row r="5" spans="1:21" ht="25.5">
      <c r="A5" s="18" t="s">
        <v>39</v>
      </c>
      <c r="B5" s="14" t="s">
        <v>9</v>
      </c>
      <c r="C5" s="14" t="s">
        <v>70</v>
      </c>
      <c r="D5" s="9" t="s">
        <v>32</v>
      </c>
      <c r="E5" s="9" t="e">
        <f>#REF!*0.05</f>
        <v>#REF!</v>
      </c>
      <c r="F5" s="26">
        <v>3.85</v>
      </c>
      <c r="G5" s="13" t="e">
        <f t="shared" si="0"/>
        <v>#REF!</v>
      </c>
      <c r="H5" s="13" t="e">
        <f t="shared" si="1"/>
        <v>#REF!</v>
      </c>
      <c r="I5" s="13" t="e">
        <f t="shared" si="2"/>
        <v>#REF!</v>
      </c>
      <c r="M5" s="3"/>
      <c r="N5" s="4"/>
      <c r="O5" s="5"/>
      <c r="P5" s="3"/>
      <c r="Q5" s="6"/>
      <c r="R5" s="3"/>
      <c r="S5" s="3"/>
      <c r="T5" s="3"/>
      <c r="U5" s="3"/>
    </row>
    <row r="6" spans="1:21" ht="25.5">
      <c r="A6" s="18" t="s">
        <v>40</v>
      </c>
      <c r="B6" s="14" t="s">
        <v>10</v>
      </c>
      <c r="C6" s="14" t="s">
        <v>71</v>
      </c>
      <c r="D6" s="9" t="s">
        <v>32</v>
      </c>
      <c r="E6" s="9">
        <v>86</v>
      </c>
      <c r="F6" s="26">
        <v>4.1399999999999997</v>
      </c>
      <c r="G6" s="13">
        <f t="shared" si="0"/>
        <v>356.03999999999996</v>
      </c>
      <c r="H6" s="13">
        <f t="shared" si="1"/>
        <v>81.889199999999988</v>
      </c>
      <c r="I6" s="13">
        <f t="shared" si="2"/>
        <v>437.92919999999992</v>
      </c>
      <c r="M6" s="3"/>
      <c r="N6" s="4"/>
      <c r="O6" s="5"/>
      <c r="P6" s="3"/>
      <c r="Q6" s="6"/>
      <c r="R6" s="3"/>
      <c r="S6" s="3"/>
      <c r="T6" s="3"/>
      <c r="U6" s="3"/>
    </row>
    <row r="7" spans="1:21" ht="25.5">
      <c r="A7" s="18" t="s">
        <v>41</v>
      </c>
      <c r="B7" s="14" t="s">
        <v>11</v>
      </c>
      <c r="C7" s="14" t="s">
        <v>72</v>
      </c>
      <c r="D7" s="9" t="s">
        <v>32</v>
      </c>
      <c r="E7" s="9">
        <v>64</v>
      </c>
      <c r="F7" s="26">
        <v>3.13</v>
      </c>
      <c r="G7" s="13">
        <f t="shared" si="0"/>
        <v>200.32</v>
      </c>
      <c r="H7" s="13">
        <f t="shared" si="1"/>
        <v>46.073599999999999</v>
      </c>
      <c r="I7" s="13">
        <f t="shared" si="2"/>
        <v>246.39359999999999</v>
      </c>
      <c r="M7" s="3"/>
      <c r="N7" s="4"/>
      <c r="O7" s="5"/>
      <c r="P7" s="3"/>
      <c r="Q7" s="4"/>
      <c r="R7" s="3"/>
      <c r="S7" s="3"/>
      <c r="T7" s="3"/>
      <c r="U7" s="3"/>
    </row>
    <row r="8" spans="1:21" ht="25.5">
      <c r="A8" s="18" t="s">
        <v>42</v>
      </c>
      <c r="B8" s="15" t="s">
        <v>28</v>
      </c>
      <c r="C8" s="15" t="s">
        <v>66</v>
      </c>
      <c r="D8" s="9" t="s">
        <v>32</v>
      </c>
      <c r="E8" s="9" t="e">
        <f>#REF!*0.05</f>
        <v>#REF!</v>
      </c>
      <c r="F8" s="26">
        <v>1.65</v>
      </c>
      <c r="G8" s="13" t="e">
        <f t="shared" si="0"/>
        <v>#REF!</v>
      </c>
      <c r="H8" s="13" t="e">
        <f t="shared" si="1"/>
        <v>#REF!</v>
      </c>
      <c r="I8" s="13" t="e">
        <f t="shared" si="2"/>
        <v>#REF!</v>
      </c>
      <c r="M8" s="3"/>
      <c r="N8" s="7"/>
      <c r="O8" s="8"/>
      <c r="P8" s="3"/>
      <c r="Q8" s="4"/>
      <c r="R8" s="3"/>
      <c r="S8" s="3"/>
      <c r="T8" s="3"/>
      <c r="U8" s="3"/>
    </row>
    <row r="9" spans="1:21" ht="25.5">
      <c r="A9" s="34" t="s">
        <v>43</v>
      </c>
      <c r="B9" s="35" t="s">
        <v>12</v>
      </c>
      <c r="C9" s="35" t="s">
        <v>73</v>
      </c>
      <c r="D9" s="36" t="s">
        <v>32</v>
      </c>
      <c r="E9" s="36"/>
      <c r="F9" s="37">
        <v>0.83</v>
      </c>
      <c r="G9" s="38">
        <f t="shared" si="0"/>
        <v>0</v>
      </c>
      <c r="H9" s="38">
        <f t="shared" si="1"/>
        <v>0</v>
      </c>
      <c r="I9" s="38">
        <f t="shared" si="2"/>
        <v>0</v>
      </c>
      <c r="M9" s="3"/>
      <c r="N9" s="4"/>
      <c r="O9" s="5"/>
      <c r="P9" s="3"/>
      <c r="Q9" s="6"/>
      <c r="R9" s="3"/>
      <c r="S9" s="3"/>
      <c r="T9" s="3"/>
      <c r="U9" s="3"/>
    </row>
    <row r="10" spans="1:21" ht="25.5">
      <c r="A10" s="34" t="s">
        <v>44</v>
      </c>
      <c r="B10" s="35" t="s">
        <v>13</v>
      </c>
      <c r="C10" s="35" t="s">
        <v>63</v>
      </c>
      <c r="D10" s="36" t="s">
        <v>32</v>
      </c>
      <c r="E10" s="36"/>
      <c r="F10" s="37">
        <v>1.45</v>
      </c>
      <c r="G10" s="38">
        <f t="shared" si="0"/>
        <v>0</v>
      </c>
      <c r="H10" s="38">
        <f t="shared" si="1"/>
        <v>0</v>
      </c>
      <c r="I10" s="38">
        <f t="shared" si="2"/>
        <v>0</v>
      </c>
      <c r="M10" s="3"/>
      <c r="N10" s="4"/>
      <c r="O10" s="5"/>
      <c r="P10" s="3"/>
      <c r="Q10" s="6"/>
      <c r="R10" s="3"/>
      <c r="S10" s="3"/>
      <c r="T10" s="3"/>
      <c r="U10" s="3"/>
    </row>
    <row r="11" spans="1:21" ht="51">
      <c r="A11" s="18" t="s">
        <v>45</v>
      </c>
      <c r="B11" s="14" t="s">
        <v>14</v>
      </c>
      <c r="C11" s="14" t="s">
        <v>74</v>
      </c>
      <c r="D11" s="9" t="s">
        <v>32</v>
      </c>
      <c r="E11" s="9">
        <v>7</v>
      </c>
      <c r="F11" s="26">
        <v>9.98</v>
      </c>
      <c r="G11" s="13">
        <f t="shared" si="0"/>
        <v>69.86</v>
      </c>
      <c r="H11" s="13">
        <f t="shared" si="1"/>
        <v>16.067800000000002</v>
      </c>
      <c r="I11" s="13">
        <f t="shared" si="2"/>
        <v>85.927800000000005</v>
      </c>
      <c r="M11" s="3"/>
      <c r="N11" s="4"/>
      <c r="O11" s="5"/>
      <c r="P11" s="3"/>
      <c r="Q11" s="6"/>
      <c r="R11" s="3"/>
      <c r="S11" s="3"/>
      <c r="T11" s="3"/>
      <c r="U11" s="3"/>
    </row>
    <row r="12" spans="1:21" ht="38.25">
      <c r="A12" s="18" t="s">
        <v>46</v>
      </c>
      <c r="B12" s="14" t="s">
        <v>15</v>
      </c>
      <c r="C12" s="14" t="s">
        <v>75</v>
      </c>
      <c r="D12" s="9" t="s">
        <v>32</v>
      </c>
      <c r="E12" s="9">
        <v>82</v>
      </c>
      <c r="F12" s="26">
        <v>2.35</v>
      </c>
      <c r="G12" s="13">
        <f t="shared" si="0"/>
        <v>192.70000000000002</v>
      </c>
      <c r="H12" s="13">
        <f t="shared" si="1"/>
        <v>44.321000000000005</v>
      </c>
      <c r="I12" s="13">
        <f t="shared" si="2"/>
        <v>237.02100000000002</v>
      </c>
      <c r="M12" s="3"/>
      <c r="N12" s="4"/>
      <c r="O12" s="5"/>
      <c r="P12" s="3"/>
      <c r="Q12" s="4"/>
      <c r="R12" s="3"/>
      <c r="S12" s="3"/>
      <c r="T12" s="3"/>
      <c r="U12" s="3"/>
    </row>
    <row r="13" spans="1:21" ht="38.25">
      <c r="A13" s="18" t="s">
        <v>47</v>
      </c>
      <c r="B13" s="14" t="s">
        <v>15</v>
      </c>
      <c r="C13" s="14" t="s">
        <v>76</v>
      </c>
      <c r="D13" s="9" t="s">
        <v>32</v>
      </c>
      <c r="E13" s="9">
        <v>3</v>
      </c>
      <c r="F13" s="26">
        <v>15.94</v>
      </c>
      <c r="G13" s="13">
        <f t="shared" si="0"/>
        <v>47.82</v>
      </c>
      <c r="H13" s="13">
        <f t="shared" si="1"/>
        <v>10.9986</v>
      </c>
      <c r="I13" s="13">
        <f t="shared" si="2"/>
        <v>58.818600000000004</v>
      </c>
      <c r="M13" s="3"/>
      <c r="N13" s="4"/>
      <c r="O13" s="5"/>
      <c r="P13" s="3"/>
      <c r="Q13" s="4"/>
      <c r="R13" s="3"/>
      <c r="S13" s="3"/>
      <c r="T13" s="3"/>
      <c r="U13" s="3"/>
    </row>
    <row r="14" spans="1:21" ht="25.5" customHeight="1">
      <c r="A14" s="18" t="s">
        <v>48</v>
      </c>
      <c r="B14" s="14" t="s">
        <v>16</v>
      </c>
      <c r="C14" s="14" t="s">
        <v>77</v>
      </c>
      <c r="D14" s="9" t="s">
        <v>32</v>
      </c>
      <c r="E14" s="9" t="e">
        <f>#REF!*0.05</f>
        <v>#REF!</v>
      </c>
      <c r="F14" s="26">
        <v>1.35</v>
      </c>
      <c r="G14" s="13" t="e">
        <f t="shared" si="0"/>
        <v>#REF!</v>
      </c>
      <c r="H14" s="13" t="e">
        <f t="shared" si="1"/>
        <v>#REF!</v>
      </c>
      <c r="I14" s="13" t="e">
        <f t="shared" si="2"/>
        <v>#REF!</v>
      </c>
      <c r="M14" s="3"/>
      <c r="N14" s="4"/>
      <c r="O14" s="5"/>
      <c r="P14" s="3"/>
      <c r="Q14" s="6"/>
      <c r="R14" s="3"/>
      <c r="S14" s="3"/>
      <c r="T14" s="3"/>
      <c r="U14" s="3"/>
    </row>
    <row r="15" spans="1:21" ht="25.5">
      <c r="A15" s="18" t="s">
        <v>49</v>
      </c>
      <c r="B15" s="14" t="s">
        <v>17</v>
      </c>
      <c r="C15" s="14" t="s">
        <v>78</v>
      </c>
      <c r="D15" s="9" t="s">
        <v>32</v>
      </c>
      <c r="E15" s="9">
        <v>6</v>
      </c>
      <c r="F15" s="26">
        <v>4.4000000000000004</v>
      </c>
      <c r="G15" s="13">
        <f t="shared" si="0"/>
        <v>26.400000000000002</v>
      </c>
      <c r="H15" s="13">
        <f t="shared" si="1"/>
        <v>6.072000000000001</v>
      </c>
      <c r="I15" s="13">
        <f t="shared" si="2"/>
        <v>32.472000000000001</v>
      </c>
      <c r="M15" s="3"/>
      <c r="N15" s="4"/>
      <c r="O15" s="5"/>
      <c r="P15" s="3"/>
      <c r="Q15" s="6"/>
      <c r="R15" s="3"/>
      <c r="S15" s="3"/>
      <c r="T15" s="3"/>
      <c r="U15" s="3"/>
    </row>
    <row r="16" spans="1:21" ht="38.25">
      <c r="A16" s="18" t="s">
        <v>50</v>
      </c>
      <c r="B16" s="14" t="s">
        <v>18</v>
      </c>
      <c r="C16" s="14" t="s">
        <v>79</v>
      </c>
      <c r="D16" s="9" t="s">
        <v>32</v>
      </c>
      <c r="E16" s="9">
        <v>10</v>
      </c>
      <c r="F16" s="26">
        <v>5.33</v>
      </c>
      <c r="G16" s="13">
        <f t="shared" si="0"/>
        <v>53.3</v>
      </c>
      <c r="H16" s="13">
        <f t="shared" si="1"/>
        <v>12.259</v>
      </c>
      <c r="I16" s="13">
        <f t="shared" si="2"/>
        <v>65.558999999999997</v>
      </c>
      <c r="M16" s="3"/>
      <c r="N16" s="4"/>
      <c r="O16" s="5"/>
      <c r="P16" s="3"/>
      <c r="Q16" s="6"/>
      <c r="R16" s="3"/>
      <c r="S16" s="3"/>
      <c r="T16" s="3"/>
      <c r="U16" s="3"/>
    </row>
    <row r="17" spans="1:21" ht="38.25">
      <c r="A17" s="18" t="s">
        <v>51</v>
      </c>
      <c r="B17" s="14" t="s">
        <v>19</v>
      </c>
      <c r="C17" s="14" t="s">
        <v>80</v>
      </c>
      <c r="D17" s="9" t="s">
        <v>32</v>
      </c>
      <c r="E17" s="9">
        <v>4</v>
      </c>
      <c r="F17" s="26">
        <v>1.19</v>
      </c>
      <c r="G17" s="13">
        <f t="shared" si="0"/>
        <v>4.76</v>
      </c>
      <c r="H17" s="13">
        <f t="shared" si="1"/>
        <v>1.0948</v>
      </c>
      <c r="I17" s="13">
        <f t="shared" si="2"/>
        <v>5.8548</v>
      </c>
      <c r="M17" s="3"/>
      <c r="N17" s="4"/>
      <c r="O17" s="5"/>
      <c r="P17" s="3"/>
      <c r="Q17" s="6"/>
      <c r="R17" s="3"/>
      <c r="S17" s="3"/>
      <c r="T17" s="3"/>
      <c r="U17" s="3"/>
    </row>
    <row r="18" spans="1:21" ht="39.950000000000003" customHeight="1">
      <c r="A18" s="18" t="s">
        <v>52</v>
      </c>
      <c r="B18" s="14" t="s">
        <v>29</v>
      </c>
      <c r="C18" s="14" t="s">
        <v>81</v>
      </c>
      <c r="D18" s="9" t="s">
        <v>32</v>
      </c>
      <c r="E18" s="9" t="e">
        <f>#REF!*0.05</f>
        <v>#REF!</v>
      </c>
      <c r="F18" s="26">
        <v>3.25</v>
      </c>
      <c r="G18" s="13" t="e">
        <f t="shared" si="0"/>
        <v>#REF!</v>
      </c>
      <c r="H18" s="13" t="e">
        <f t="shared" si="1"/>
        <v>#REF!</v>
      </c>
      <c r="I18" s="13" t="e">
        <f t="shared" si="2"/>
        <v>#REF!</v>
      </c>
      <c r="M18" s="3"/>
      <c r="N18" s="4"/>
      <c r="O18" s="8"/>
      <c r="P18" s="3"/>
      <c r="Q18" s="4"/>
      <c r="R18" s="3"/>
      <c r="S18" s="3"/>
      <c r="T18" s="3"/>
      <c r="U18" s="3"/>
    </row>
    <row r="19" spans="1:21">
      <c r="A19" s="18" t="s">
        <v>53</v>
      </c>
      <c r="B19" s="14" t="s">
        <v>20</v>
      </c>
      <c r="C19" s="14" t="s">
        <v>82</v>
      </c>
      <c r="D19" s="9" t="s">
        <v>32</v>
      </c>
      <c r="E19" s="9" t="e">
        <f>#REF!*0.05</f>
        <v>#REF!</v>
      </c>
      <c r="F19" s="26">
        <v>8.06</v>
      </c>
      <c r="G19" s="13" t="e">
        <f t="shared" si="0"/>
        <v>#REF!</v>
      </c>
      <c r="H19" s="13" t="e">
        <f t="shared" si="1"/>
        <v>#REF!</v>
      </c>
      <c r="I19" s="13" t="e">
        <f t="shared" si="2"/>
        <v>#REF!</v>
      </c>
      <c r="M19" s="3"/>
      <c r="N19" s="4"/>
      <c r="O19" s="5"/>
      <c r="P19" s="3"/>
      <c r="Q19" s="6"/>
      <c r="R19" s="3"/>
      <c r="S19" s="3"/>
      <c r="T19" s="3"/>
      <c r="U19" s="3"/>
    </row>
    <row r="20" spans="1:21" ht="25.5">
      <c r="A20" s="18" t="s">
        <v>54</v>
      </c>
      <c r="B20" s="14" t="s">
        <v>21</v>
      </c>
      <c r="C20" s="14" t="s">
        <v>83</v>
      </c>
      <c r="D20" s="9" t="s">
        <v>32</v>
      </c>
      <c r="E20" s="9" t="e">
        <f>#REF!*0.05</f>
        <v>#REF!</v>
      </c>
      <c r="F20" s="26">
        <v>9.89</v>
      </c>
      <c r="G20" s="13" t="e">
        <f t="shared" si="0"/>
        <v>#REF!</v>
      </c>
      <c r="H20" s="13" t="e">
        <f t="shared" si="1"/>
        <v>#REF!</v>
      </c>
      <c r="I20" s="13" t="e">
        <f t="shared" si="2"/>
        <v>#REF!</v>
      </c>
      <c r="M20" s="3"/>
      <c r="N20" s="4"/>
      <c r="O20" s="5"/>
      <c r="P20" s="3"/>
      <c r="Q20" s="6"/>
      <c r="R20" s="3"/>
      <c r="S20" s="3"/>
      <c r="T20" s="3"/>
      <c r="U20" s="3"/>
    </row>
    <row r="21" spans="1:21" ht="25.5">
      <c r="A21" s="34" t="s">
        <v>55</v>
      </c>
      <c r="B21" s="35" t="s">
        <v>22</v>
      </c>
      <c r="C21" s="35" t="s">
        <v>84</v>
      </c>
      <c r="D21" s="36" t="s">
        <v>32</v>
      </c>
      <c r="E21" s="36"/>
      <c r="F21" s="37">
        <v>6.14</v>
      </c>
      <c r="G21" s="38">
        <f t="shared" si="0"/>
        <v>0</v>
      </c>
      <c r="H21" s="38">
        <f t="shared" si="1"/>
        <v>0</v>
      </c>
      <c r="I21" s="38">
        <f t="shared" si="2"/>
        <v>0</v>
      </c>
      <c r="M21" s="3"/>
      <c r="N21" s="4"/>
      <c r="O21" s="5"/>
      <c r="P21" s="3"/>
      <c r="Q21" s="6"/>
      <c r="R21" s="3"/>
      <c r="S21" s="3"/>
      <c r="T21" s="3"/>
      <c r="U21" s="3"/>
    </row>
    <row r="22" spans="1:21" ht="38.25">
      <c r="A22" s="18" t="s">
        <v>56</v>
      </c>
      <c r="B22" s="14" t="s">
        <v>23</v>
      </c>
      <c r="C22" s="14" t="s">
        <v>67</v>
      </c>
      <c r="D22" s="9" t="s">
        <v>24</v>
      </c>
      <c r="E22" s="9" t="e">
        <f>#REF!*0.05</f>
        <v>#REF!</v>
      </c>
      <c r="F22" s="26">
        <v>1.92</v>
      </c>
      <c r="G22" s="13" t="e">
        <f t="shared" si="0"/>
        <v>#REF!</v>
      </c>
      <c r="H22" s="13" t="e">
        <f t="shared" si="1"/>
        <v>#REF!</v>
      </c>
      <c r="I22" s="13" t="e">
        <f t="shared" si="2"/>
        <v>#REF!</v>
      </c>
      <c r="M22" s="3"/>
      <c r="N22" s="4"/>
      <c r="O22" s="5"/>
      <c r="P22" s="3"/>
      <c r="Q22" s="6"/>
      <c r="R22" s="3"/>
      <c r="S22" s="3"/>
      <c r="T22" s="3"/>
      <c r="U22" s="3"/>
    </row>
    <row r="23" spans="1:21" ht="38.25">
      <c r="A23" s="18" t="s">
        <v>57</v>
      </c>
      <c r="B23" s="14" t="s">
        <v>23</v>
      </c>
      <c r="C23" s="14" t="s">
        <v>68</v>
      </c>
      <c r="D23" s="9" t="s">
        <v>24</v>
      </c>
      <c r="E23" s="9" t="e">
        <f>#REF!*0.05</f>
        <v>#REF!</v>
      </c>
      <c r="F23" s="26">
        <v>3.82</v>
      </c>
      <c r="G23" s="13" t="e">
        <f t="shared" si="0"/>
        <v>#REF!</v>
      </c>
      <c r="H23" s="13" t="e">
        <f t="shared" si="1"/>
        <v>#REF!</v>
      </c>
      <c r="I23" s="13" t="e">
        <f t="shared" si="2"/>
        <v>#REF!</v>
      </c>
      <c r="M23" s="3"/>
      <c r="N23" s="4"/>
      <c r="O23" s="5"/>
      <c r="P23" s="3"/>
      <c r="Q23" s="6"/>
      <c r="R23" s="3"/>
      <c r="S23" s="3"/>
      <c r="T23" s="3"/>
      <c r="U23" s="3"/>
    </row>
    <row r="24" spans="1:21" ht="25.5">
      <c r="A24" s="34" t="s">
        <v>58</v>
      </c>
      <c r="B24" s="35" t="s">
        <v>25</v>
      </c>
      <c r="C24" s="35" t="s">
        <v>64</v>
      </c>
      <c r="D24" s="36" t="s">
        <v>32</v>
      </c>
      <c r="E24" s="36"/>
      <c r="F24" s="37">
        <v>5.62</v>
      </c>
      <c r="G24" s="38">
        <f t="shared" si="0"/>
        <v>0</v>
      </c>
      <c r="H24" s="38">
        <f t="shared" si="1"/>
        <v>0</v>
      </c>
      <c r="I24" s="38">
        <f t="shared" si="2"/>
        <v>0</v>
      </c>
      <c r="M24" s="3"/>
      <c r="N24" s="4"/>
      <c r="O24" s="5"/>
      <c r="P24" s="3"/>
      <c r="Q24" s="6"/>
      <c r="R24" s="3"/>
      <c r="S24" s="3"/>
      <c r="T24" s="3"/>
      <c r="U24" s="3"/>
    </row>
    <row r="25" spans="1:21">
      <c r="A25" s="57"/>
      <c r="B25" s="57"/>
      <c r="C25" s="12"/>
      <c r="D25" s="9" t="s">
        <v>26</v>
      </c>
      <c r="E25" s="9" t="s">
        <v>27</v>
      </c>
      <c r="F25" s="10"/>
      <c r="G25" s="27" t="e">
        <f>SUM(G2:G24)</f>
        <v>#REF!</v>
      </c>
      <c r="H25" s="27" t="e">
        <f>SUM(H2:H24)</f>
        <v>#REF!</v>
      </c>
      <c r="I25" s="27" t="e">
        <f>SUM(I2:I24)</f>
        <v>#REF!</v>
      </c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9"/>
      <c r="B26" s="19"/>
      <c r="C26" s="19"/>
      <c r="D26" s="20"/>
      <c r="E26" s="20"/>
      <c r="F26" s="21"/>
      <c r="G26" s="22"/>
      <c r="H26" s="22"/>
      <c r="I26" s="22"/>
      <c r="M26" s="3"/>
      <c r="N26" s="3"/>
      <c r="O26" s="3"/>
      <c r="P26" s="3"/>
      <c r="Q26" s="3"/>
      <c r="R26" s="3"/>
      <c r="S26" s="3"/>
      <c r="T26" s="3"/>
      <c r="U26" s="3"/>
    </row>
    <row r="27" spans="1:21" s="31" customFormat="1" ht="12.75">
      <c r="A27" s="60" t="s">
        <v>86</v>
      </c>
      <c r="B27" s="60"/>
      <c r="C27" s="19"/>
      <c r="D27" s="20"/>
      <c r="E27" s="20"/>
      <c r="F27" s="20"/>
      <c r="G27" s="33" t="e">
        <f>G25/4.2693</f>
        <v>#REF!</v>
      </c>
      <c r="H27" s="30"/>
      <c r="I27" s="30"/>
      <c r="M27" s="32"/>
      <c r="N27" s="32"/>
      <c r="O27" s="32"/>
      <c r="P27" s="32"/>
      <c r="Q27" s="32"/>
      <c r="R27" s="32"/>
      <c r="S27" s="32"/>
      <c r="T27" s="32"/>
      <c r="U27" s="32"/>
    </row>
    <row r="28" spans="1:21">
      <c r="G28" s="11"/>
      <c r="H28" s="11"/>
      <c r="I28" s="11"/>
      <c r="M28" s="3"/>
      <c r="N28" s="3"/>
      <c r="O28" s="3"/>
      <c r="P28" s="3"/>
      <c r="Q28" s="3"/>
      <c r="R28" s="3"/>
      <c r="S28" s="3"/>
      <c r="T28" s="3"/>
      <c r="U28" s="3"/>
    </row>
    <row r="29" spans="1:21" ht="51">
      <c r="A29" s="9" t="s">
        <v>0</v>
      </c>
      <c r="B29" s="9" t="s">
        <v>1</v>
      </c>
      <c r="C29" s="9" t="s">
        <v>59</v>
      </c>
      <c r="D29" s="9" t="s">
        <v>2</v>
      </c>
      <c r="E29" s="9" t="s">
        <v>30</v>
      </c>
      <c r="F29" s="9" t="s">
        <v>31</v>
      </c>
      <c r="G29" s="9" t="s">
        <v>3</v>
      </c>
      <c r="H29" s="9" t="s">
        <v>4</v>
      </c>
      <c r="I29" s="9" t="s">
        <v>5</v>
      </c>
      <c r="M29" s="3"/>
      <c r="N29" s="3"/>
      <c r="O29" s="3"/>
      <c r="P29" s="3"/>
      <c r="Q29" s="3"/>
      <c r="R29" s="3"/>
      <c r="S29" s="3"/>
      <c r="T29" s="3"/>
      <c r="U29" s="3"/>
    </row>
    <row r="30" spans="1:21" ht="39.950000000000003" customHeight="1">
      <c r="A30" s="18" t="s">
        <v>36</v>
      </c>
      <c r="B30" s="23" t="s">
        <v>33</v>
      </c>
      <c r="C30" s="23" t="s">
        <v>85</v>
      </c>
      <c r="D30" s="18" t="s">
        <v>24</v>
      </c>
      <c r="E30" s="18" t="e">
        <f>#REF!*0.05</f>
        <v>#REF!</v>
      </c>
      <c r="F30" s="18">
        <v>0.64</v>
      </c>
      <c r="G30" s="28" t="e">
        <f>E30*F30</f>
        <v>#REF!</v>
      </c>
      <c r="H30" s="28" t="e">
        <f>G30*0.23</f>
        <v>#REF!</v>
      </c>
      <c r="I30" s="28" t="e">
        <f>H30+G30</f>
        <v>#REF!</v>
      </c>
      <c r="M30" s="3"/>
      <c r="N30" s="3"/>
      <c r="O30" s="3"/>
      <c r="P30" s="3"/>
      <c r="Q30" s="3"/>
      <c r="R30" s="3"/>
      <c r="S30" s="3"/>
      <c r="T30" s="3"/>
      <c r="U30" s="3"/>
    </row>
    <row r="31" spans="1:21" ht="144.94999999999999" customHeight="1">
      <c r="A31" s="18" t="s">
        <v>37</v>
      </c>
      <c r="B31" s="23" t="s">
        <v>34</v>
      </c>
      <c r="C31" s="23" t="s">
        <v>61</v>
      </c>
      <c r="D31" s="18" t="s">
        <v>24</v>
      </c>
      <c r="E31" s="18" t="e">
        <f>#REF!*0.05</f>
        <v>#REF!</v>
      </c>
      <c r="F31" s="18">
        <v>3.09</v>
      </c>
      <c r="G31" s="28" t="e">
        <f>E31*F31</f>
        <v>#REF!</v>
      </c>
      <c r="H31" s="28" t="e">
        <f>G31*0.23</f>
        <v>#REF!</v>
      </c>
      <c r="I31" s="28" t="e">
        <f>H31+G31</f>
        <v>#REF!</v>
      </c>
      <c r="M31" s="3"/>
      <c r="N31" s="3"/>
      <c r="O31" s="3"/>
      <c r="P31" s="3"/>
      <c r="Q31" s="3"/>
      <c r="R31" s="3"/>
      <c r="S31" s="3"/>
      <c r="T31" s="3"/>
      <c r="U31" s="3"/>
    </row>
    <row r="32" spans="1:21" ht="105" customHeight="1">
      <c r="A32" s="18" t="s">
        <v>38</v>
      </c>
      <c r="B32" s="23" t="s">
        <v>35</v>
      </c>
      <c r="C32" s="23" t="s">
        <v>60</v>
      </c>
      <c r="D32" s="18" t="s">
        <v>32</v>
      </c>
      <c r="E32" s="18" t="e">
        <f>#REF!*0.05</f>
        <v>#REF!</v>
      </c>
      <c r="F32" s="18">
        <v>1.78</v>
      </c>
      <c r="G32" s="28" t="e">
        <f>E32*F32</f>
        <v>#REF!</v>
      </c>
      <c r="H32" s="28" t="e">
        <f>G32*0.23</f>
        <v>#REF!</v>
      </c>
      <c r="I32" s="28" t="e">
        <f>H32+G32</f>
        <v>#REF!</v>
      </c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58"/>
      <c r="B33" s="59"/>
      <c r="C33" s="25"/>
      <c r="D33" s="18" t="s">
        <v>26</v>
      </c>
      <c r="E33" s="18" t="s">
        <v>27</v>
      </c>
      <c r="F33" s="24"/>
      <c r="G33" s="29" t="e">
        <f>SUM(G30:G32)</f>
        <v>#REF!</v>
      </c>
      <c r="H33" s="29" t="e">
        <f>SUM(H30:H32)</f>
        <v>#REF!</v>
      </c>
      <c r="I33" s="29" t="e">
        <f>SUM(I30:I32)</f>
        <v>#REF!</v>
      </c>
    </row>
    <row r="35" spans="1:21" s="31" customFormat="1" ht="12.75">
      <c r="A35" s="60" t="s">
        <v>86</v>
      </c>
      <c r="B35" s="60"/>
      <c r="C35" s="19"/>
      <c r="D35" s="20"/>
      <c r="E35" s="20"/>
      <c r="F35" s="20"/>
      <c r="G35" s="33" t="e">
        <f>G33/4.2693</f>
        <v>#REF!</v>
      </c>
      <c r="H35" s="30"/>
      <c r="I35" s="30"/>
      <c r="M35" s="32"/>
      <c r="N35" s="32"/>
      <c r="O35" s="32"/>
      <c r="P35" s="32"/>
      <c r="Q35" s="32"/>
      <c r="R35" s="32"/>
      <c r="S35" s="32"/>
      <c r="T35" s="32"/>
      <c r="U35" s="32"/>
    </row>
  </sheetData>
  <mergeCells count="4">
    <mergeCell ref="A25:B25"/>
    <mergeCell ref="A33:B33"/>
    <mergeCell ref="A27:B27"/>
    <mergeCell ref="A35:B35"/>
  </mergeCells>
  <phoneticPr fontId="8" type="noConversion"/>
  <pageMargins left="0.7" right="0.7" top="0.77" bottom="0.84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"/>
  <sheetViews>
    <sheetView tabSelected="1" view="pageBreakPreview" zoomScale="115" zoomScaleNormal="115" zoomScaleSheetLayoutView="115" workbookViewId="0">
      <selection activeCell="G6" sqref="G6"/>
    </sheetView>
  </sheetViews>
  <sheetFormatPr defaultRowHeight="15"/>
  <cols>
    <col min="1" max="1" width="3.42578125" style="2" bestFit="1" customWidth="1"/>
    <col min="2" max="2" width="17.85546875" style="16" customWidth="1"/>
    <col min="3" max="3" width="27.140625" style="16" customWidth="1"/>
    <col min="4" max="4" width="6.5703125" style="2" customWidth="1"/>
    <col min="5" max="5" width="8.7109375" style="2" bestFit="1" customWidth="1"/>
    <col min="6" max="6" width="9.140625" style="1"/>
    <col min="7" max="9" width="12.7109375" style="1" customWidth="1"/>
    <col min="10" max="16384" width="9.140625" style="1"/>
  </cols>
  <sheetData>
    <row r="1" spans="1:21" s="2" customFormat="1" ht="51">
      <c r="A1" s="9" t="s">
        <v>0</v>
      </c>
      <c r="B1" s="9" t="s">
        <v>1</v>
      </c>
      <c r="C1" s="9" t="s">
        <v>59</v>
      </c>
      <c r="D1" s="9" t="s">
        <v>2</v>
      </c>
      <c r="E1" s="9" t="s">
        <v>30</v>
      </c>
      <c r="F1" s="9" t="s">
        <v>31</v>
      </c>
      <c r="G1" s="9" t="s">
        <v>3</v>
      </c>
      <c r="H1" s="9" t="s">
        <v>4</v>
      </c>
      <c r="I1" s="9" t="s">
        <v>5</v>
      </c>
      <c r="M1" s="17"/>
      <c r="N1" s="17"/>
      <c r="O1" s="17"/>
      <c r="P1" s="17"/>
      <c r="Q1" s="17"/>
      <c r="R1" s="17"/>
      <c r="S1" s="17"/>
      <c r="T1" s="17"/>
      <c r="U1" s="17"/>
    </row>
    <row r="2" spans="1:21" s="40" customFormat="1" ht="298.5" customHeight="1">
      <c r="A2" s="39" t="s">
        <v>36</v>
      </c>
      <c r="B2" s="46" t="s">
        <v>87</v>
      </c>
      <c r="C2" s="53" t="s">
        <v>88</v>
      </c>
      <c r="D2" s="47" t="s">
        <v>89</v>
      </c>
      <c r="E2" s="48">
        <v>2</v>
      </c>
      <c r="F2" s="49">
        <v>0</v>
      </c>
      <c r="G2" s="50">
        <f>F2*E2</f>
        <v>0</v>
      </c>
      <c r="H2" s="50">
        <f>G2*0.23</f>
        <v>0</v>
      </c>
      <c r="I2" s="50">
        <f>H2+G2</f>
        <v>0</v>
      </c>
      <c r="M2" s="41"/>
      <c r="N2" s="42"/>
      <c r="O2" s="43"/>
      <c r="P2" s="41"/>
      <c r="Q2" s="44"/>
      <c r="R2" s="41"/>
      <c r="S2" s="41"/>
      <c r="T2" s="41"/>
      <c r="U2" s="41"/>
    </row>
    <row r="3" spans="1:21">
      <c r="A3" s="61"/>
      <c r="B3" s="61"/>
      <c r="C3" s="54"/>
      <c r="D3" s="55"/>
      <c r="E3" s="55"/>
      <c r="F3" s="56"/>
      <c r="G3" s="45">
        <f>SUM(G2:G2)</f>
        <v>0</v>
      </c>
      <c r="H3" s="45">
        <f>SUM(H2:H2)</f>
        <v>0</v>
      </c>
      <c r="I3" s="45">
        <f>SUM(I2:I2)</f>
        <v>0</v>
      </c>
    </row>
    <row r="4" spans="1:21">
      <c r="A4" s="19"/>
      <c r="B4" s="19"/>
      <c r="C4" s="51"/>
      <c r="D4" s="20"/>
      <c r="E4" s="20"/>
      <c r="F4" s="21"/>
      <c r="G4" s="22"/>
      <c r="H4" s="22"/>
      <c r="I4" s="22"/>
    </row>
    <row r="5" spans="1:21" ht="17.25" customHeight="1">
      <c r="B5" s="62"/>
      <c r="C5" s="62"/>
      <c r="D5" s="62"/>
      <c r="E5" s="62"/>
      <c r="F5" s="62"/>
    </row>
    <row r="6" spans="1:21">
      <c r="G6" s="52"/>
    </row>
  </sheetData>
  <mergeCells count="2">
    <mergeCell ref="A3:B3"/>
    <mergeCell ref="B5:F5"/>
  </mergeCells>
  <phoneticPr fontId="8" type="noConversion"/>
  <pageMargins left="0.70866141732283472" right="0.70866141732283472" top="0.94488188976377963" bottom="0.74803149606299213" header="0.31496062992125984" footer="0.31496062992125984"/>
  <pageSetup paperSize="9" scale="78" fitToHeight="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Wawa</vt:lpstr>
      <vt:lpstr>Razem</vt:lpstr>
      <vt:lpstr>Razem!Obszar_wydruku</vt:lpstr>
      <vt:lpstr>Wawa!Obszar_wydruku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Matesz Mądrzak</dc:creator>
  <cp:lastModifiedBy>Małgorzata Piątkowska</cp:lastModifiedBy>
  <cp:lastPrinted>2024-03-06T12:08:37Z</cp:lastPrinted>
  <dcterms:created xsi:type="dcterms:W3CDTF">2019-01-31T06:24:43Z</dcterms:created>
  <dcterms:modified xsi:type="dcterms:W3CDTF">2024-12-03T11:01:48Z</dcterms:modified>
</cp:coreProperties>
</file>