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1" documentId="8_{B040A4A5-5826-4380-B4EC-832474F7DD96}" xr6:coauthVersionLast="47" xr6:coauthVersionMax="47" xr10:uidLastSave="{B218D292-4229-40C0-8234-0BF867BA9546}"/>
  <bookViews>
    <workbookView xWindow="-108" yWindow="-108" windowWidth="23256" windowHeight="12456" xr2:uid="{00000000-000D-0000-FFFF-FFFF00000000}"/>
  </bookViews>
  <sheets>
    <sheet name="I i II część zamówienia" sheetId="1" r:id="rId1"/>
  </sheets>
  <definedNames>
    <definedName name="_xlnm.Print_Area" localSheetId="0">'I i II część zamówienia'!$A$1:$K$4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I23" i="1" s="1"/>
  <c r="D22" i="1"/>
  <c r="F21" i="1"/>
  <c r="H21" i="1" l="1"/>
  <c r="D24" i="1"/>
  <c r="F22" i="1"/>
  <c r="H22" i="1" l="1"/>
  <c r="I22" i="1" s="1"/>
  <c r="F24" i="1"/>
  <c r="H24" i="1"/>
  <c r="I21" i="1"/>
  <c r="I24" i="1" s="1"/>
  <c r="D11" i="1" l="1"/>
  <c r="F11" i="1" l="1"/>
  <c r="D13" i="1" l="1"/>
  <c r="H11" i="1"/>
  <c r="I11" i="1" s="1"/>
  <c r="H12" i="1" l="1"/>
  <c r="I12" i="1" s="1"/>
  <c r="F10" i="1" l="1"/>
  <c r="F13" i="1" s="1"/>
  <c r="H10" i="1" l="1"/>
  <c r="H13" i="1" s="1"/>
  <c r="I10" i="1" l="1"/>
  <c r="I13" i="1" s="1"/>
</calcChain>
</file>

<file path=xl/sharedStrings.xml><?xml version="1.0" encoding="utf-8"?>
<sst xmlns="http://schemas.openxmlformats.org/spreadsheetml/2006/main" count="42" uniqueCount="23">
  <si>
    <t>Lp.</t>
  </si>
  <si>
    <t>Oznaczenie składnika cenowego</t>
  </si>
  <si>
    <t>Podatek VAT</t>
  </si>
  <si>
    <t>%</t>
  </si>
  <si>
    <t>x</t>
  </si>
  <si>
    <t>Cena jednostkowa netto w zł. (do czterech miejsc po przecinku)</t>
  </si>
  <si>
    <t>Wartość brutto w zł.(dwa miejsca po przecinku)
 kol. 5 + kol. 7</t>
  </si>
  <si>
    <t>Wartość netto w zł. (dwa miejsca po przecinku) 
kol. 3 x kol. 4</t>
  </si>
  <si>
    <t>kwota w zł (dwa miejsca po przecinku) kol. 5 x 23%</t>
  </si>
  <si>
    <t>ENERGIA CZYNNA WRAZ Z USŁUGĄ DYSTRYBUCJI</t>
  </si>
  <si>
    <t xml:space="preserve">Ilość energii elektrycznej (kWh) </t>
  </si>
  <si>
    <t xml:space="preserve">Energia elektryczna (czynna)  dla Taryf  CXX -  od 01.01.2024 do 31.12.2024 r. </t>
  </si>
  <si>
    <t>Wartość usługi dystrybucji za okres od 01.01.2024 r. do 31.12.2024 r. (wartość wyliczona przez Zamawiającego na podstawie obowiązujących przepisów prawa oraz stawek, Wykonawca nie modyfikuje kwoty za usługę dystrybucji)</t>
  </si>
  <si>
    <t>I część zamówienia - dotyczy zamówienia na rok 2024</t>
  </si>
  <si>
    <t>Prawo opcji 15% ilości energii dla zamówienia podstawowego dla Taryf CXX - od 01.01.2024 do 31.12.2024 r.</t>
  </si>
  <si>
    <t xml:space="preserve">Załącznik nr 3.1 do SWZ - kalkulator </t>
  </si>
  <si>
    <t xml:space="preserve">Wykonawca może skorzystać z przygotowanego przez Zamawiającego kalkulatora stanowiącego Załącznik nr 3.1 do SWZ, przy czym  wyliczenia z kalkulatora nie  stanowią podstawy do jakichkolwiek roszczeń Wykonawcy w stosunku do Zamawiającego i sam kalkulator nie stanowi załącznika do oferty. </t>
  </si>
  <si>
    <t>„Kompleksowa dostawa energii elektrycznej dla ZGK Przytyk na okres od 01.01.2024 r. do 31.12.2024 r."</t>
  </si>
  <si>
    <t>Razem brutto (suma poz. 1-3)</t>
  </si>
  <si>
    <t>II część zamówienia - dotyczy zamówienia na rok 2024 - na zasadach prosumenta</t>
  </si>
  <si>
    <t>Prawo opcji 15% ilości energii dla zamówienia podstawowego dla Taryf CXX i BXX - od 01.01.2024 do 31.12.2024 r.</t>
  </si>
  <si>
    <t>Razem brutto (suma poz. 1-5)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</si>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</sst>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9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" fontId="7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3" fontId="7" fillId="0" borderId="4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3" fontId="7" fillId="4" borderId="4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vertical="center"/>
    </xf>
    <xf numFmtId="4" fontId="7" fillId="4" borderId="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3" borderId="2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3" fontId="7" fillId="3" borderId="4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4" fontId="6" fillId="0" borderId="1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4" fontId="9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8" fillId="3" borderId="1" xfId="0" applyNumberFormat="1" applyFont="1" applyFill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4"/>
  <sheetViews>
    <sheetView showGridLines="0" tabSelected="1" zoomScale="80" zoomScaleNormal="80" workbookViewId="0">
      <selection activeCell="F12" sqref="F12:I12"/>
    </sheetView>
  </sheetViews>
  <sheetFormatPr defaultColWidth="9.33203125" defaultRowHeight="13.2" x14ac:dyDescent="0.3"/>
  <cols>
    <col min="1" max="1" width="5.6640625" style="2" customWidth="1"/>
    <col min="2" max="2" width="6.6640625" style="2" customWidth="1"/>
    <col min="3" max="3" width="54.88671875" style="2" customWidth="1"/>
    <col min="4" max="4" width="13.6640625" style="2" customWidth="1"/>
    <col min="5" max="5" width="11.109375" style="2" customWidth="1"/>
    <col min="6" max="6" width="14.6640625" style="2" customWidth="1"/>
    <col min="7" max="7" width="9.44140625" style="2" customWidth="1"/>
    <col min="8" max="8" width="14.33203125" style="2" customWidth="1"/>
    <col min="9" max="9" width="14.6640625" style="2" customWidth="1"/>
    <col min="10" max="10" width="16.88671875" style="2" customWidth="1"/>
    <col min="11" max="11" width="15.6640625" style="2" customWidth="1"/>
    <col min="12" max="12" width="74" style="2" customWidth="1"/>
    <col min="13" max="13" width="38.33203125" style="2" customWidth="1"/>
    <col min="14" max="14" width="14" style="2" customWidth="1"/>
    <col min="15" max="15" width="11.33203125" style="2" customWidth="1"/>
    <col min="16" max="16" width="13.44140625" style="2" customWidth="1"/>
    <col min="17" max="17" width="14.44140625" style="2" customWidth="1"/>
    <col min="18" max="18" width="15.33203125" style="2" customWidth="1"/>
    <col min="19" max="19" width="12.6640625" style="2" customWidth="1"/>
    <col min="20" max="20" width="12.5546875" style="2" customWidth="1"/>
    <col min="21" max="21" width="13.5546875" style="2" customWidth="1"/>
    <col min="22" max="16384" width="9.33203125" style="2"/>
  </cols>
  <sheetData>
    <row r="1" spans="1:12" ht="26.4" customHeight="1" x14ac:dyDescent="0.3">
      <c r="A1" s="1"/>
      <c r="B1" s="66" t="s">
        <v>15</v>
      </c>
      <c r="C1" s="66"/>
      <c r="D1" s="66"/>
      <c r="E1" s="66"/>
      <c r="F1" s="66"/>
      <c r="G1" s="66"/>
      <c r="H1" s="66"/>
      <c r="I1" s="66"/>
      <c r="J1" s="1"/>
      <c r="K1" s="1"/>
    </row>
    <row r="2" spans="1:12" x14ac:dyDescent="0.3">
      <c r="A2" s="3"/>
      <c r="B2" s="67" t="s">
        <v>17</v>
      </c>
      <c r="C2" s="67"/>
      <c r="D2" s="67"/>
      <c r="E2" s="67"/>
      <c r="F2" s="67"/>
      <c r="G2" s="67"/>
      <c r="H2" s="67"/>
      <c r="I2" s="67"/>
      <c r="J2" s="3"/>
      <c r="K2" s="3"/>
    </row>
    <row r="3" spans="1:12" ht="1.95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31.95" customHeight="1" x14ac:dyDescent="0.3">
      <c r="B4" s="17" t="s">
        <v>13</v>
      </c>
      <c r="C4" s="17"/>
      <c r="D4" s="18"/>
      <c r="E4" s="19"/>
      <c r="F4" s="19"/>
      <c r="G4" s="19"/>
      <c r="H4" s="19"/>
      <c r="I4" s="19"/>
    </row>
    <row r="5" spans="1:12" s="4" customFormat="1" x14ac:dyDescent="0.3">
      <c r="B5" s="71" t="s">
        <v>0</v>
      </c>
      <c r="C5" s="71" t="s">
        <v>1</v>
      </c>
      <c r="D5" s="71" t="s">
        <v>10</v>
      </c>
      <c r="E5" s="71" t="s">
        <v>5</v>
      </c>
      <c r="F5" s="71" t="s">
        <v>7</v>
      </c>
      <c r="G5" s="73" t="s">
        <v>2</v>
      </c>
      <c r="H5" s="74"/>
      <c r="I5" s="71" t="s">
        <v>6</v>
      </c>
    </row>
    <row r="6" spans="1:12" s="4" customFormat="1" x14ac:dyDescent="0.3">
      <c r="B6" s="72"/>
      <c r="C6" s="72"/>
      <c r="D6" s="72"/>
      <c r="E6" s="72"/>
      <c r="F6" s="72"/>
      <c r="G6" s="75"/>
      <c r="H6" s="76"/>
      <c r="I6" s="72"/>
    </row>
    <row r="7" spans="1:12" s="4" customFormat="1" ht="75.599999999999994" customHeight="1" x14ac:dyDescent="0.3">
      <c r="B7" s="72"/>
      <c r="C7" s="72"/>
      <c r="D7" s="72"/>
      <c r="E7" s="72"/>
      <c r="F7" s="72"/>
      <c r="G7" s="5" t="s">
        <v>3</v>
      </c>
      <c r="H7" s="5" t="s">
        <v>8</v>
      </c>
      <c r="I7" s="72"/>
    </row>
    <row r="8" spans="1:12" s="4" customFormat="1" x14ac:dyDescent="0.3"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</row>
    <row r="9" spans="1:12" s="4" customFormat="1" x14ac:dyDescent="0.3">
      <c r="B9" s="68" t="s">
        <v>9</v>
      </c>
      <c r="C9" s="77"/>
      <c r="D9" s="77"/>
      <c r="E9" s="77"/>
      <c r="F9" s="77"/>
      <c r="G9" s="77"/>
      <c r="H9" s="77"/>
      <c r="I9" s="78"/>
    </row>
    <row r="10" spans="1:12" ht="33.6" customHeight="1" x14ac:dyDescent="0.3">
      <c r="B10" s="7">
        <v>1</v>
      </c>
      <c r="C10" s="20" t="s">
        <v>11</v>
      </c>
      <c r="D10" s="8">
        <v>99425</v>
      </c>
      <c r="E10" s="9"/>
      <c r="F10" s="10">
        <f>ROUND(D10*E10,2)</f>
        <v>0</v>
      </c>
      <c r="G10" s="10">
        <v>23</v>
      </c>
      <c r="H10" s="10">
        <f>ROUND(F10*0.23,2)</f>
        <v>0</v>
      </c>
      <c r="I10" s="10">
        <f>F10+H10</f>
        <v>0</v>
      </c>
    </row>
    <row r="11" spans="1:12" ht="33.6" customHeight="1" x14ac:dyDescent="0.3">
      <c r="B11" s="7">
        <v>2</v>
      </c>
      <c r="C11" s="20" t="s">
        <v>14</v>
      </c>
      <c r="D11" s="8">
        <f>ROUND(D10*0.15,0)</f>
        <v>14914</v>
      </c>
      <c r="E11" s="9"/>
      <c r="F11" s="10">
        <f t="shared" ref="F11" si="0">ROUND(D11*E11,2)</f>
        <v>0</v>
      </c>
      <c r="G11" s="10">
        <v>23</v>
      </c>
      <c r="H11" s="10">
        <f t="shared" ref="H11" si="1">ROUND(F11*0.23,2)</f>
        <v>0</v>
      </c>
      <c r="I11" s="10">
        <f t="shared" ref="I11" si="2">F11+H11</f>
        <v>0</v>
      </c>
    </row>
    <row r="12" spans="1:12" ht="63" customHeight="1" x14ac:dyDescent="0.3">
      <c r="B12" s="7">
        <v>3</v>
      </c>
      <c r="C12" s="20" t="s">
        <v>12</v>
      </c>
      <c r="D12" s="11" t="s">
        <v>4</v>
      </c>
      <c r="E12" s="12" t="s">
        <v>4</v>
      </c>
      <c r="F12" s="52">
        <v>49285.250999999997</v>
      </c>
      <c r="G12" s="10">
        <v>23</v>
      </c>
      <c r="H12" s="10">
        <f t="shared" ref="H12" si="3">ROUND(F12*0.23,2)</f>
        <v>11335.61</v>
      </c>
      <c r="I12" s="52">
        <f t="shared" ref="I12" si="4">F12+H12</f>
        <v>60620.860999999997</v>
      </c>
      <c r="L12" s="2" t="s">
        <v>22</v>
      </c>
    </row>
    <row r="13" spans="1:12" ht="28.95" customHeight="1" x14ac:dyDescent="0.3">
      <c r="B13" s="7">
        <v>4</v>
      </c>
      <c r="C13" s="13" t="s">
        <v>18</v>
      </c>
      <c r="D13" s="14">
        <f>SUM(D10:D11)</f>
        <v>114339</v>
      </c>
      <c r="E13" s="15" t="s">
        <v>4</v>
      </c>
      <c r="F13" s="53">
        <f>SUM(F10:F12)</f>
        <v>49285.250999999997</v>
      </c>
      <c r="G13" s="16" t="s">
        <v>4</v>
      </c>
      <c r="H13" s="16">
        <f>SUM(H10:H12)</f>
        <v>11335.61</v>
      </c>
      <c r="I13" s="53">
        <f>SUM(I10:I12)</f>
        <v>60620.860999999997</v>
      </c>
    </row>
    <row r="14" spans="1:12" ht="28.95" customHeight="1" x14ac:dyDescent="0.3">
      <c r="C14" s="3"/>
      <c r="D14" s="22"/>
      <c r="E14" s="21"/>
      <c r="F14" s="23"/>
      <c r="G14" s="23"/>
      <c r="H14" s="23"/>
      <c r="I14" s="23"/>
      <c r="K14" s="51"/>
    </row>
    <row r="15" spans="1:12" s="26" customFormat="1" ht="35.4" customHeight="1" x14ac:dyDescent="0.3">
      <c r="A15" s="24"/>
      <c r="B15" s="79" t="s">
        <v>19</v>
      </c>
      <c r="C15" s="79"/>
      <c r="D15" s="79"/>
      <c r="E15" s="79"/>
      <c r="F15" s="79"/>
      <c r="G15" s="79"/>
      <c r="H15" s="79"/>
      <c r="I15" s="79"/>
      <c r="J15" s="25"/>
      <c r="K15" s="25"/>
    </row>
    <row r="16" spans="1:12" s="26" customFormat="1" ht="14.4" customHeight="1" x14ac:dyDescent="0.3">
      <c r="A16" s="27"/>
      <c r="B16" s="56" t="s">
        <v>0</v>
      </c>
      <c r="C16" s="56" t="s">
        <v>1</v>
      </c>
      <c r="D16" s="56" t="s">
        <v>10</v>
      </c>
      <c r="E16" s="56" t="s">
        <v>5</v>
      </c>
      <c r="F16" s="56" t="s">
        <v>7</v>
      </c>
      <c r="G16" s="59" t="s">
        <v>2</v>
      </c>
      <c r="H16" s="60"/>
      <c r="I16" s="56" t="s">
        <v>6</v>
      </c>
    </row>
    <row r="17" spans="1:19" s="26" customFormat="1" ht="14.4" x14ac:dyDescent="0.3">
      <c r="A17" s="27"/>
      <c r="B17" s="57"/>
      <c r="C17" s="57"/>
      <c r="D17" s="57"/>
      <c r="E17" s="57"/>
      <c r="F17" s="57"/>
      <c r="G17" s="61"/>
      <c r="H17" s="62"/>
      <c r="I17" s="57"/>
    </row>
    <row r="18" spans="1:19" s="26" customFormat="1" ht="57.6" x14ac:dyDescent="0.3">
      <c r="A18" s="27"/>
      <c r="B18" s="57"/>
      <c r="C18" s="58"/>
      <c r="D18" s="58"/>
      <c r="E18" s="58"/>
      <c r="F18" s="58"/>
      <c r="G18" s="28" t="s">
        <v>3</v>
      </c>
      <c r="H18" s="28" t="s">
        <v>8</v>
      </c>
      <c r="I18" s="58"/>
      <c r="J18" s="29"/>
    </row>
    <row r="19" spans="1:19" s="26" customFormat="1" ht="14.4" x14ac:dyDescent="0.3">
      <c r="A19" s="27"/>
      <c r="B19" s="30">
        <v>1</v>
      </c>
      <c r="C19" s="30">
        <v>2</v>
      </c>
      <c r="D19" s="30">
        <v>3</v>
      </c>
      <c r="E19" s="30">
        <v>4</v>
      </c>
      <c r="F19" s="30">
        <v>5</v>
      </c>
      <c r="G19" s="30">
        <v>6</v>
      </c>
      <c r="H19" s="30">
        <v>7</v>
      </c>
      <c r="I19" s="30">
        <v>8</v>
      </c>
      <c r="J19" s="29"/>
    </row>
    <row r="20" spans="1:19" s="26" customFormat="1" ht="14.4" x14ac:dyDescent="0.3">
      <c r="A20" s="27"/>
      <c r="B20" s="63" t="s">
        <v>9</v>
      </c>
      <c r="C20" s="64"/>
      <c r="D20" s="64"/>
      <c r="E20" s="64"/>
      <c r="F20" s="64"/>
      <c r="G20" s="64"/>
      <c r="H20" s="64"/>
      <c r="I20" s="65"/>
      <c r="J20" s="29"/>
      <c r="S20" s="29"/>
    </row>
    <row r="21" spans="1:19" s="26" customFormat="1" ht="31.95" customHeight="1" x14ac:dyDescent="0.3">
      <c r="B21" s="31">
        <v>1</v>
      </c>
      <c r="C21" s="32" t="s">
        <v>11</v>
      </c>
      <c r="D21" s="33">
        <v>258855</v>
      </c>
      <c r="E21" s="34"/>
      <c r="F21" s="35">
        <f>ROUND(D21*E21,2)</f>
        <v>0</v>
      </c>
      <c r="G21" s="35">
        <v>23</v>
      </c>
      <c r="H21" s="35">
        <f>ROUND(F21*0.23,2)</f>
        <v>0</v>
      </c>
      <c r="I21" s="35">
        <f>F21+H21</f>
        <v>0</v>
      </c>
      <c r="J21" s="29"/>
    </row>
    <row r="22" spans="1:19" s="26" customFormat="1" ht="37.200000000000003" customHeight="1" x14ac:dyDescent="0.3">
      <c r="B22" s="36">
        <v>3</v>
      </c>
      <c r="C22" s="37" t="s">
        <v>20</v>
      </c>
      <c r="D22" s="38">
        <f>ROUND(D21*0.15,0)</f>
        <v>38828</v>
      </c>
      <c r="E22" s="39"/>
      <c r="F22" s="40">
        <f t="shared" ref="F22" si="5">ROUND(D22*E22,2)</f>
        <v>0</v>
      </c>
      <c r="G22" s="40">
        <v>23</v>
      </c>
      <c r="H22" s="40">
        <f t="shared" ref="H22" si="6">ROUND(F22*0.23,2)</f>
        <v>0</v>
      </c>
      <c r="I22" s="40">
        <f t="shared" ref="I22" si="7">F22+H22</f>
        <v>0</v>
      </c>
      <c r="J22" s="29"/>
      <c r="K22" s="41"/>
    </row>
    <row r="23" spans="1:19" s="26" customFormat="1" ht="64.95" customHeight="1" x14ac:dyDescent="0.3">
      <c r="B23" s="42">
        <v>5</v>
      </c>
      <c r="C23" s="43" t="s">
        <v>12</v>
      </c>
      <c r="D23" s="44" t="s">
        <v>4</v>
      </c>
      <c r="E23" s="45" t="s">
        <v>4</v>
      </c>
      <c r="F23" s="54">
        <v>149332.52549999999</v>
      </c>
      <c r="G23" s="46">
        <v>23</v>
      </c>
      <c r="H23" s="46">
        <f>ROUND(F23*0.23,2)</f>
        <v>34346.480000000003</v>
      </c>
      <c r="I23" s="54">
        <f>ROUND((F23+H23),2)</f>
        <v>183679.01</v>
      </c>
    </row>
    <row r="24" spans="1:19" s="26" customFormat="1" ht="14.4" x14ac:dyDescent="0.3">
      <c r="B24" s="31">
        <v>6</v>
      </c>
      <c r="C24" s="47" t="s">
        <v>21</v>
      </c>
      <c r="D24" s="48">
        <f>SUM(D21:D23)</f>
        <v>297683</v>
      </c>
      <c r="E24" s="49" t="s">
        <v>4</v>
      </c>
      <c r="F24" s="55">
        <f>SUM(F21:F23)</f>
        <v>149332.52549999999</v>
      </c>
      <c r="G24" s="50" t="s">
        <v>4</v>
      </c>
      <c r="H24" s="50">
        <f>SUM(H21:H23)</f>
        <v>34346.480000000003</v>
      </c>
      <c r="I24" s="55">
        <f>SUM(I21:I23)</f>
        <v>183679.01</v>
      </c>
    </row>
    <row r="25" spans="1:19" ht="28.95" customHeight="1" x14ac:dyDescent="0.3">
      <c r="C25" s="3"/>
      <c r="D25" s="22"/>
      <c r="E25" s="21"/>
      <c r="F25" s="23"/>
      <c r="G25" s="23"/>
      <c r="H25" s="23"/>
      <c r="I25" s="23"/>
    </row>
    <row r="26" spans="1:19" ht="69" customHeight="1" x14ac:dyDescent="0.3">
      <c r="B26" s="68" t="s">
        <v>16</v>
      </c>
      <c r="C26" s="69"/>
      <c r="D26" s="69"/>
      <c r="E26" s="69"/>
      <c r="F26" s="69"/>
      <c r="G26" s="69"/>
      <c r="H26" s="69"/>
      <c r="I26" s="70"/>
    </row>
    <row r="34" ht="15" customHeight="1" x14ac:dyDescent="0.3"/>
  </sheetData>
  <mergeCells count="20">
    <mergeCell ref="B20:I20"/>
    <mergeCell ref="B1:I1"/>
    <mergeCell ref="B2:I2"/>
    <mergeCell ref="B26:I26"/>
    <mergeCell ref="B5:B7"/>
    <mergeCell ref="C5:C7"/>
    <mergeCell ref="D5:D7"/>
    <mergeCell ref="E5:E7"/>
    <mergeCell ref="F5:F7"/>
    <mergeCell ref="G5:H6"/>
    <mergeCell ref="I5:I7"/>
    <mergeCell ref="B9:I9"/>
    <mergeCell ref="B15:I15"/>
    <mergeCell ref="B16:B18"/>
    <mergeCell ref="C16:C18"/>
    <mergeCell ref="D16:D18"/>
    <mergeCell ref="E16:E18"/>
    <mergeCell ref="F16:F18"/>
    <mergeCell ref="G16:H17"/>
    <mergeCell ref="I16:I18"/>
  </mergeCells>
  <phoneticPr fontId="2" type="noConversion"/>
  <pageMargins left="0.7" right="0.7" top="0.75" bottom="0.75" header="0.3" footer="0.3"/>
  <pageSetup paperSize="9" scale="38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I i II część zamówienia</vt:lpstr>
      <vt:lpstr>'I i II część zamówienia'!Obszar_wydruku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2023-11-20T10:34:23Z</dcterms:modified>
</cp:coreProperties>
</file>