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11145" tabRatio="912" activeTab="0"/>
  </bookViews>
  <sheets>
    <sheet name="Zał. 1 - Pow.wew." sheetId="1" r:id="rId1"/>
    <sheet name="Podjuchy cz.II" sheetId="2" state="hidden" r:id="rId2"/>
    <sheet name="Stargard cz.III" sheetId="3" state="hidden" r:id="rId3"/>
    <sheet name="Choszczno cz. IV" sheetId="4" state="hidden" r:id="rId4"/>
    <sheet name="Mosty cz.V" sheetId="5" state="hidden" r:id="rId5"/>
    <sheet name="Choszczno (2)" sheetId="6" state="hidden" r:id="rId6"/>
  </sheets>
  <definedNames>
    <definedName name="_xlnm.Print_Area" localSheetId="5">'Choszczno (2)'!$A$1:$O$154</definedName>
    <definedName name="_xlnm.Print_Area" localSheetId="3">'Choszczno cz. IV'!$A$1:$U$229</definedName>
    <definedName name="_xlnm.Print_Area" localSheetId="4">'Mosty cz.V'!$A$1:$U$252</definedName>
    <definedName name="_xlnm.Print_Area" localSheetId="1">'Podjuchy cz.II'!$A$1:$T$280</definedName>
    <definedName name="_xlnm.Print_Area" localSheetId="2">'Stargard cz.III'!$A$1:$O$418</definedName>
    <definedName name="_xlnm.Print_Area" localSheetId="0">'Zał. 1 - Pow.wew.'!$A$1:$P$34</definedName>
  </definedNames>
  <calcPr fullCalcOnLoad="1"/>
</workbook>
</file>

<file path=xl/comments3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<sst xmlns="http://schemas.openxmlformats.org/spreadsheetml/2006/main" count="4167" uniqueCount="285">
  <si>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</si>
  <si>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</si>
  <si>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</si>
  <si>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</si>
  <si>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</si>
  <si>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</si>
  <si>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</si>
  <si>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</si>
  <si>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</si>
  <si>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</si>
  <si>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</si>
  <si>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</si>
  <si>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</si>
  <si>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</si>
  <si>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UWAGA:</t>
  </si>
  <si>
    <t>Poddasze</t>
  </si>
  <si>
    <t>terakota</t>
  </si>
  <si>
    <t>Firany</t>
  </si>
  <si>
    <t>Zasłony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</si>
  <si>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</si>
  <si>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</si>
  <si>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</si>
  <si>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</si>
  <si>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</si>
  <si>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</si>
  <si>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</si>
  <si>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</si>
  <si>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</si>
  <si>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</si>
  <si>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</si>
  <si>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</si>
  <si>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</si>
  <si>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</si>
  <si>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</si>
  <si>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</si>
  <si>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</si>
  <si>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</si>
  <si>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</si>
  <si>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</si>
  <si>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</si>
  <si>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</si>
  <si>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</si>
  <si>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</si>
  <si>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</si>
  <si>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</si>
  <si>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</si>
  <si>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</si>
  <si>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</si>
  <si>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</si>
  <si>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</si>
  <si>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</si>
  <si>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</si>
  <si>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</si>
  <si>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</si>
  <si>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</si>
  <si>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</si>
  <si>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</si>
  <si>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</si>
  <si>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</si>
  <si>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</si>
  <si>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</si>
  <si>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</si>
  <si>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</si>
  <si>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</si>
  <si>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</si>
  <si>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</si>
  <si>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</si>
  <si>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</si>
  <si>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</si>
  <si>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</si>
  <si>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</si>
  <si>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</si>
  <si>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</si>
  <si>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</si>
  <si>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</si>
  <si>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</si>
  <si>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</si>
  <si>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</si>
  <si>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</si>
  <si>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</si>
  <si>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</si>
  <si>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</si>
  <si>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</si>
  <si>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</si>
  <si>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</si>
  <si>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</si>
  <si>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</si>
  <si>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</si>
  <si>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</si>
  <si>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</si>
  <si>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</si>
  <si>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</si>
  <si>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</si>
  <si>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</si>
  <si>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</si>
  <si>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</si>
  <si>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</si>
  <si>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</si>
  <si>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</si>
  <si>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</si>
  <si>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</si>
  <si>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</si>
  <si>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</si>
  <si>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</si>
  <si>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</si>
  <si>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</si>
  <si>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</si>
  <si>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</si>
  <si>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</si>
  <si>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</si>
  <si>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</si>
  <si>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</si>
  <si>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</si>
  <si>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</si>
  <si>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</si>
  <si>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</si>
  <si>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</si>
  <si>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</si>
  <si>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</si>
  <si>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</si>
  <si>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</si>
  <si>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</si>
  <si>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</si>
  <si>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</si>
  <si>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</si>
  <si>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</si>
  <si>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</si>
  <si>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</si>
  <si>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</si>
  <si>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</si>
  <si>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</si>
  <si>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</si>
  <si>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</si>
  <si>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</si>
  <si>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</si>
  <si>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</si>
  <si>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</si>
  <si>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</si>
  <si>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</si>
  <si>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</si>
  <si>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</si>
  <si>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</si>
  <si>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</si>
  <si>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</si>
  <si>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</si>
  <si>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</si>
  <si>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</si>
  <si>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</si>
  <si>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</si>
  <si>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</si>
  <si>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</si>
  <si>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</si>
  <si>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</si>
  <si>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</si>
  <si>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</si>
  <si>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</si>
  <si>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</si>
  <si>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</si>
  <si>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</si>
  <si>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</si>
  <si>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</si>
  <si>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</si>
  <si>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</si>
  <si>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</si>
  <si>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</si>
  <si>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</si>
  <si>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</si>
  <si>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</si>
  <si>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</si>
  <si>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</si>
  <si>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</si>
  <si>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</si>
  <si>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</si>
  <si>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</si>
  <si>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</si>
  <si>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</si>
  <si>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</si>
  <si>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</si>
  <si>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</si>
  <si>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</si>
  <si>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</si>
  <si>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</si>
  <si>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</si>
  <si>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</si>
  <si>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</si>
  <si>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</si>
  <si>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</si>
  <si>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</si>
  <si>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</si>
  <si>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</si>
  <si>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</si>
  <si>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</si>
  <si>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</si>
  <si>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</si>
  <si>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</si>
  <si>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</si>
  <si>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</si>
  <si>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</si>
  <si>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</si>
  <si>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</si>
  <si>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</si>
  <si>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</si>
  <si>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</si>
  <si>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</si>
  <si>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</si>
  <si>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</si>
  <si>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</si>
  <si>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</si>
  <si>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</si>
  <si>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</si>
  <si>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</si>
  <si>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</si>
  <si>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</si>
  <si>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</si>
  <si>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</si>
  <si>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</si>
  <si>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</si>
  <si>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</si>
  <si>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</si>
  <si>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</si>
  <si>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</si>
  <si>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</si>
  <si>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</si>
  <si>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</si>
  <si>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</si>
  <si>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Powierzchnia korytarzy i klatek m2</t>
  </si>
  <si>
    <t>Powierzchnia toalet (terakota) m2</t>
  </si>
  <si>
    <t>Powierzchnia ścian
(lamperia, panele, itp.) m2</t>
  </si>
  <si>
    <t xml:space="preserve">Powierzchnia ścian m2
(lamperia, panele, itp.) 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</si>
  <si>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</si>
  <si>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</si>
  <si>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</si>
  <si>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</si>
  <si>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</si>
  <si>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</si>
  <si>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</si>
  <si>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</si>
  <si>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</si>
  <si>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</si>
  <si>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</si>
  <si>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</si>
  <si>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</si>
  <si>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</si>
  <si>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</si>
  <si>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</si>
  <si>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</si>
  <si>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</si>
  <si>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</si>
  <si>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</si>
  <si>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</si>
  <si>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</si>
  <si>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</si>
  <si>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</si>
  <si>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</si>
  <si>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</si>
  <si>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</si>
  <si>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</si>
  <si>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</si>
  <si>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</si>
  <si>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</si>
  <si>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</si>
  <si>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</si>
  <si>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</si>
  <si>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r>
      <t>Powierzchnia pomieszczeń m</t>
    </r>
    <r>
      <rPr>
        <vertAlign val="superscript"/>
        <sz val="8"/>
        <rFont val="Arial"/>
        <family val="2"/>
      </rPr>
      <t>2</t>
    </r>
  </si>
  <si>
    <t>ZESTAWIENIE POWIERZCHNI DO UTRZYMANIA PORZĄDKÓW</t>
  </si>
  <si>
    <t>Sekcja Obsługi Infrastruktury (SOI) nr 3 Wrocław</t>
  </si>
  <si>
    <t>KOMPLEKS 2837 ul. Graniczna 13, Wrocław</t>
  </si>
  <si>
    <t>na potrzeby Kontenerowego Wojskowego Szpitala Polowego</t>
  </si>
  <si>
    <t>umywalki</t>
  </si>
  <si>
    <t>miski ustępowe</t>
  </si>
  <si>
    <t>pisuary</t>
  </si>
  <si>
    <t>prysznice</t>
  </si>
  <si>
    <t>lustra</t>
  </si>
  <si>
    <t>grzejniki</t>
  </si>
  <si>
    <t>Ilość w szt.</t>
  </si>
  <si>
    <t>Powierzchnia ścian
 m2</t>
  </si>
  <si>
    <t>Powierzchnia ścian
(lamperii) m2</t>
  </si>
  <si>
    <t>OGÓŁEM SZPITAL POLOWY W KOMPLEKSIE 2837</t>
  </si>
  <si>
    <t>BUDYNEK NR 6 - NA POTRZEBY KWARANTANNY</t>
  </si>
  <si>
    <t>Powierzchnia ścian 
m2</t>
  </si>
  <si>
    <t>Ilości w szt.</t>
  </si>
  <si>
    <r>
      <t>KONTENERY MIESZKALNE</t>
    </r>
    <r>
      <rPr>
        <b/>
        <sz val="8"/>
        <color indexed="10"/>
        <rFont val="Arial"/>
        <family val="2"/>
      </rPr>
      <t xml:space="preserve"> 97 szt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( IZBY CHORYCH- 50 szt, SŁUŻBA DYŻURNA - 4 szt, RWKL - 6 szt, PERSONEL - 5 szt, DYŻURKA - 4 szt, ŁĄCZNIK - 18 szt, ŚLUZA - 4 szt, ) </t>
    </r>
  </si>
  <si>
    <r>
      <t xml:space="preserve">KONTENERY SANITARNE </t>
    </r>
    <r>
      <rPr>
        <b/>
        <sz val="8"/>
        <color indexed="10"/>
        <rFont val="Arial"/>
        <family val="2"/>
      </rPr>
      <t>(22szt.)</t>
    </r>
  </si>
  <si>
    <r>
      <t>KONTENERY SZPITALNE 9</t>
    </r>
    <r>
      <rPr>
        <b/>
        <sz val="8"/>
        <color indexed="10"/>
        <rFont val="Arial"/>
        <family val="2"/>
      </rPr>
      <t xml:space="preserve"> szt</t>
    </r>
    <r>
      <rPr>
        <b/>
        <sz val="8"/>
        <rFont val="Arial"/>
        <family val="2"/>
      </rPr>
      <t xml:space="preserve"> (POMIESZCZENIA MEDYCZNE TYPU AMBULATORIUM, SALE ZABIEGOWE, SALE WZMOŻONEGO NADZORU, SALE OBSERWACYJNE, GABINETY LEKARSKIE, SZATNIE LEKARSKIE, </t>
    </r>
    <r>
      <rPr>
        <b/>
        <sz val="8"/>
        <color indexed="10"/>
        <rFont val="Arial"/>
        <family val="2"/>
      </rPr>
      <t>TRIAGE</t>
    </r>
    <r>
      <rPr>
        <b/>
        <sz val="8"/>
        <rFont val="Arial"/>
        <family val="2"/>
      </rPr>
      <t xml:space="preserve"> itd.)</t>
    </r>
  </si>
  <si>
    <t>załącznik nr 2 do umowy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</si>
</sst>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</numFmts>
  <fonts count="9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2"/>
      <color indexed="20"/>
      <name val="Times New Roman"/>
      <family val="1"/>
    </font>
    <font>
      <b/>
      <sz val="8"/>
      <color indexed="10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8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2" fillId="0" borderId="0">
      <alignment/>
      <protection/>
    </xf>
    <xf numFmtId="0" fontId="7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8" fillId="0" borderId="22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19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2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2" fontId="29" fillId="0" borderId="31" xfId="0" applyNumberFormat="1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2" fontId="29" fillId="0" borderId="22" xfId="0" applyNumberFormat="1" applyFont="1" applyBorder="1" applyAlignment="1">
      <alignment horizontal="center" vertical="top" wrapText="1"/>
    </xf>
    <xf numFmtId="2" fontId="29" fillId="0" borderId="38" xfId="0" applyNumberFormat="1" applyFont="1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center" vertical="center"/>
    </xf>
    <xf numFmtId="4" fontId="29" fillId="0" borderId="31" xfId="0" applyNumberFormat="1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top" wrapText="1"/>
    </xf>
    <xf numFmtId="4" fontId="30" fillId="32" borderId="13" xfId="0" applyNumberFormat="1" applyFont="1" applyFill="1" applyBorder="1" applyAlignment="1">
      <alignment horizontal="center" vertical="center"/>
    </xf>
    <xf numFmtId="4" fontId="30" fillId="32" borderId="35" xfId="0" applyNumberFormat="1" applyFont="1" applyFill="1" applyBorder="1" applyAlignment="1">
      <alignment horizontal="center" vertical="center"/>
    </xf>
    <xf numFmtId="4" fontId="30" fillId="32" borderId="41" xfId="0" applyNumberFormat="1" applyFont="1" applyFill="1" applyBorder="1" applyAlignment="1">
      <alignment horizontal="center" vertical="center"/>
    </xf>
    <xf numFmtId="4" fontId="30" fillId="32" borderId="40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top" wrapText="1"/>
    </xf>
    <xf numFmtId="2" fontId="29" fillId="33" borderId="31" xfId="0" applyNumberFormat="1" applyFont="1" applyFill="1" applyBorder="1" applyAlignment="1">
      <alignment horizontal="center" vertical="top" wrapText="1"/>
    </xf>
    <xf numFmtId="0" fontId="29" fillId="33" borderId="39" xfId="0" applyFont="1" applyFill="1" applyBorder="1" applyAlignment="1">
      <alignment horizontal="center" vertical="top" wrapText="1"/>
    </xf>
    <xf numFmtId="2" fontId="29" fillId="33" borderId="38" xfId="0" applyNumberFormat="1" applyFont="1" applyFill="1" applyBorder="1" applyAlignment="1">
      <alignment horizontal="center" vertical="top" wrapText="1"/>
    </xf>
    <xf numFmtId="4" fontId="29" fillId="33" borderId="22" xfId="0" applyNumberFormat="1" applyFont="1" applyFill="1" applyBorder="1" applyAlignment="1">
      <alignment horizontal="center" vertical="center"/>
    </xf>
    <xf numFmtId="4" fontId="29" fillId="33" borderId="31" xfId="0" applyNumberFormat="1" applyFont="1" applyFill="1" applyBorder="1" applyAlignment="1">
      <alignment horizontal="center" vertical="center"/>
    </xf>
    <xf numFmtId="4" fontId="29" fillId="33" borderId="38" xfId="0" applyNumberFormat="1" applyFont="1" applyFill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30" fillId="33" borderId="13" xfId="0" applyNumberFormat="1" applyFont="1" applyFill="1" applyBorder="1" applyAlignment="1">
      <alignment horizontal="center" vertical="center"/>
    </xf>
    <xf numFmtId="4" fontId="29" fillId="0" borderId="42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9" fillId="0" borderId="40" xfId="0" applyNumberFormat="1" applyFont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4" fontId="30" fillId="0" borderId="44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top" wrapText="1"/>
    </xf>
    <xf numFmtId="4" fontId="29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4" fontId="30" fillId="0" borderId="45" xfId="0" applyNumberFormat="1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top" wrapText="1"/>
    </xf>
    <xf numFmtId="4" fontId="30" fillId="33" borderId="0" xfId="0" applyNumberFormat="1" applyFont="1" applyFill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29" fillId="0" borderId="48" xfId="0" applyNumberFormat="1" applyFont="1" applyBorder="1" applyAlignment="1">
      <alignment horizontal="center" vertical="top" wrapText="1"/>
    </xf>
    <xf numFmtId="4" fontId="30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2" fontId="36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5" fillId="0" borderId="23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50" xfId="0" applyNumberFormat="1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19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88" fillId="0" borderId="0" xfId="0" applyFont="1" applyAlignment="1">
      <alignment/>
    </xf>
    <xf numFmtId="0" fontId="88" fillId="0" borderId="53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3" fillId="0" borderId="0" xfId="0" applyNumberFormat="1" applyFont="1" applyAlignment="1">
      <alignment/>
    </xf>
    <xf numFmtId="4" fontId="13" fillId="37" borderId="0" xfId="0" applyNumberFormat="1" applyFont="1" applyFill="1" applyAlignment="1">
      <alignment/>
    </xf>
    <xf numFmtId="0" fontId="23" fillId="39" borderId="0" xfId="0" applyFont="1" applyFill="1" applyAlignment="1">
      <alignment horizontal="center"/>
    </xf>
    <xf numFmtId="0" fontId="19" fillId="32" borderId="58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18" fillId="4" borderId="10" xfId="0" applyFont="1" applyFill="1" applyBorder="1" applyAlignment="1">
      <alignment horizontal="left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18" fillId="0" borderId="59" xfId="0" applyNumberFormat="1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18" fillId="0" borderId="22" xfId="0" applyNumberFormat="1" applyFont="1" applyBorder="1" applyAlignment="1">
      <alignment horizontal="right" wrapText="1"/>
    </xf>
    <xf numFmtId="0" fontId="16" fillId="39" borderId="10" xfId="0" applyFont="1" applyFill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33" borderId="0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17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19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18" fillId="0" borderId="31" xfId="0" applyNumberFormat="1" applyFont="1" applyBorder="1" applyAlignment="1">
      <alignment horizontal="right" wrapText="1"/>
    </xf>
    <xf numFmtId="2" fontId="18" fillId="0" borderId="37" xfId="0" applyNumberFormat="1" applyFont="1" applyBorder="1" applyAlignment="1">
      <alignment horizontal="right" wrapText="1"/>
    </xf>
    <xf numFmtId="2" fontId="18" fillId="0" borderId="38" xfId="0" applyNumberFormat="1" applyFont="1" applyBorder="1" applyAlignment="1">
      <alignment horizontal="right" wrapText="1"/>
    </xf>
    <xf numFmtId="2" fontId="18" fillId="0" borderId="22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23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2" fontId="18" fillId="0" borderId="32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8" fillId="33" borderId="39" xfId="0" applyNumberFormat="1" applyFont="1" applyFill="1" applyBorder="1" applyAlignment="1">
      <alignment horizontal="right" wrapText="1"/>
    </xf>
    <xf numFmtId="2" fontId="18" fillId="33" borderId="39" xfId="0" applyNumberFormat="1" applyFont="1" applyFill="1" applyBorder="1" applyAlignment="1">
      <alignment horizontal="right"/>
    </xf>
    <xf numFmtId="2" fontId="18" fillId="33" borderId="28" xfId="0" applyNumberFormat="1" applyFont="1" applyFill="1" applyBorder="1" applyAlignment="1">
      <alignment horizontal="right"/>
    </xf>
    <xf numFmtId="2" fontId="18" fillId="33" borderId="67" xfId="0" applyNumberFormat="1" applyFont="1" applyFill="1" applyBorder="1" applyAlignment="1">
      <alignment horizontal="right"/>
    </xf>
    <xf numFmtId="2" fontId="18" fillId="0" borderId="22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top" wrapText="1"/>
    </xf>
    <xf numFmtId="2" fontId="18" fillId="33" borderId="39" xfId="0" applyNumberFormat="1" applyFont="1" applyFill="1" applyBorder="1" applyAlignment="1">
      <alignment horizontal="right" vertical="top" wrapText="1"/>
    </xf>
    <xf numFmtId="2" fontId="18" fillId="0" borderId="38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center"/>
    </xf>
    <xf numFmtId="2" fontId="18" fillId="0" borderId="38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33" borderId="39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32" xfId="0" applyNumberFormat="1" applyFont="1" applyBorder="1" applyAlignment="1">
      <alignment horizontal="right" vertical="center"/>
    </xf>
    <xf numFmtId="2" fontId="18" fillId="0" borderId="42" xfId="0" applyNumberFormat="1" applyFont="1" applyBorder="1" applyAlignment="1">
      <alignment horizontal="right" vertical="center"/>
    </xf>
    <xf numFmtId="2" fontId="18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18" fillId="0" borderId="64" xfId="0" applyNumberFormat="1" applyFont="1" applyBorder="1" applyAlignment="1">
      <alignment horizontal="right" wrapText="1"/>
    </xf>
    <xf numFmtId="2" fontId="18" fillId="0" borderId="36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 wrapText="1"/>
    </xf>
    <xf numFmtId="2" fontId="18" fillId="0" borderId="23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/>
    </xf>
    <xf numFmtId="2" fontId="18" fillId="0" borderId="70" xfId="0" applyNumberFormat="1" applyFont="1" applyBorder="1" applyAlignment="1">
      <alignment horizontal="right"/>
    </xf>
    <xf numFmtId="2" fontId="18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18" fillId="0" borderId="22" xfId="0" applyNumberFormat="1" applyFont="1" applyFill="1" applyBorder="1" applyAlignment="1">
      <alignment horizontal="right" vertical="center"/>
    </xf>
    <xf numFmtId="2" fontId="18" fillId="0" borderId="31" xfId="0" applyNumberFormat="1" applyFont="1" applyFill="1" applyBorder="1" applyAlignment="1">
      <alignment horizontal="right" vertical="center"/>
    </xf>
    <xf numFmtId="2" fontId="18" fillId="0" borderId="38" xfId="0" applyNumberFormat="1" applyFont="1" applyFill="1" applyBorder="1" applyAlignment="1">
      <alignment horizontal="right" vertical="center"/>
    </xf>
    <xf numFmtId="2" fontId="18" fillId="0" borderId="6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/>
    </xf>
    <xf numFmtId="2" fontId="18" fillId="0" borderId="71" xfId="0" applyNumberFormat="1" applyFont="1" applyBorder="1" applyAlignment="1">
      <alignment horizontal="right" vertical="top" wrapText="1"/>
    </xf>
    <xf numFmtId="2" fontId="19" fillId="0" borderId="13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6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0" fillId="39" borderId="10" xfId="0" applyFont="1" applyFill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33" xfId="0" applyFont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91" fillId="0" borderId="36" xfId="0" applyNumberFormat="1" applyFont="1" applyBorder="1" applyAlignment="1">
      <alignment vertical="center"/>
    </xf>
    <xf numFmtId="2" fontId="91" fillId="0" borderId="10" xfId="0" applyNumberFormat="1" applyFont="1" applyBorder="1" applyAlignment="1">
      <alignment vertical="center"/>
    </xf>
    <xf numFmtId="2" fontId="91" fillId="0" borderId="23" xfId="0" applyNumberFormat="1" applyFont="1" applyBorder="1" applyAlignment="1">
      <alignment vertical="center"/>
    </xf>
    <xf numFmtId="2" fontId="91" fillId="0" borderId="28" xfId="0" applyNumberFormat="1" applyFont="1" applyBorder="1" applyAlignment="1">
      <alignment vertical="center"/>
    </xf>
    <xf numFmtId="2" fontId="91" fillId="0" borderId="10" xfId="0" applyNumberFormat="1" applyFont="1" applyBorder="1" applyAlignment="1">
      <alignment horizontal="right"/>
    </xf>
    <xf numFmtId="2" fontId="91" fillId="0" borderId="12" xfId="0" applyNumberFormat="1" applyFont="1" applyBorder="1" applyAlignment="1">
      <alignment vertical="center"/>
    </xf>
    <xf numFmtId="4" fontId="92" fillId="0" borderId="13" xfId="0" applyNumberFormat="1" applyFont="1" applyBorder="1" applyAlignment="1">
      <alignment vertical="center"/>
    </xf>
    <xf numFmtId="4" fontId="92" fillId="0" borderId="35" xfId="0" applyNumberFormat="1" applyFont="1" applyBorder="1" applyAlignment="1">
      <alignment vertical="center"/>
    </xf>
    <xf numFmtId="4" fontId="92" fillId="0" borderId="14" xfId="0" applyNumberFormat="1" applyFont="1" applyBorder="1" applyAlignment="1">
      <alignment vertical="center"/>
    </xf>
    <xf numFmtId="2" fontId="91" fillId="0" borderId="36" xfId="0" applyNumberFormat="1" applyFont="1" applyBorder="1" applyAlignment="1">
      <alignment horizontal="right" vertical="center"/>
    </xf>
    <xf numFmtId="2" fontId="91" fillId="0" borderId="10" xfId="0" applyNumberFormat="1" applyFont="1" applyBorder="1" applyAlignment="1">
      <alignment horizontal="right" vertical="center"/>
    </xf>
    <xf numFmtId="2" fontId="91" fillId="0" borderId="31" xfId="0" applyNumberFormat="1" applyFont="1" applyBorder="1" applyAlignment="1">
      <alignment horizontal="right" vertical="center"/>
    </xf>
    <xf numFmtId="2" fontId="91" fillId="0" borderId="32" xfId="0" applyNumberFormat="1" applyFont="1" applyBorder="1" applyAlignment="1">
      <alignment horizontal="right"/>
    </xf>
    <xf numFmtId="2" fontId="91" fillId="0" borderId="68" xfId="0" applyNumberFormat="1" applyFont="1" applyBorder="1" applyAlignment="1">
      <alignment horizontal="right" vertical="center"/>
    </xf>
    <xf numFmtId="2" fontId="91" fillId="0" borderId="12" xfId="0" applyNumberFormat="1" applyFont="1" applyBorder="1" applyAlignment="1">
      <alignment horizontal="right" vertical="center"/>
    </xf>
    <xf numFmtId="4" fontId="92" fillId="0" borderId="13" xfId="0" applyNumberFormat="1" applyFont="1" applyBorder="1" applyAlignment="1">
      <alignment horizontal="right" vertical="center"/>
    </xf>
    <xf numFmtId="4" fontId="92" fillId="0" borderId="35" xfId="0" applyNumberFormat="1" applyFont="1" applyBorder="1" applyAlignment="1">
      <alignment horizontal="right" vertical="center"/>
    </xf>
    <xf numFmtId="4" fontId="92" fillId="0" borderId="14" xfId="0" applyNumberFormat="1" applyFont="1" applyBorder="1" applyAlignment="1">
      <alignment horizontal="right" vertical="center"/>
    </xf>
    <xf numFmtId="2" fontId="91" fillId="0" borderId="22" xfId="0" applyNumberFormat="1" applyFont="1" applyBorder="1" applyAlignment="1">
      <alignment horizontal="right" wrapText="1"/>
    </xf>
    <xf numFmtId="2" fontId="91" fillId="0" borderId="39" xfId="0" applyNumberFormat="1" applyFont="1" applyBorder="1" applyAlignment="1">
      <alignment horizontal="right" wrapText="1"/>
    </xf>
    <xf numFmtId="2" fontId="91" fillId="0" borderId="74" xfId="0" applyNumberFormat="1" applyFont="1" applyBorder="1" applyAlignment="1">
      <alignment horizontal="right" vertical="center" wrapText="1"/>
    </xf>
    <xf numFmtId="2" fontId="91" fillId="0" borderId="22" xfId="0" applyNumberFormat="1" applyFont="1" applyBorder="1" applyAlignment="1">
      <alignment horizontal="right" vertical="center" wrapText="1"/>
    </xf>
    <xf numFmtId="2" fontId="91" fillId="0" borderId="23" xfId="0" applyNumberFormat="1" applyFont="1" applyBorder="1" applyAlignment="1">
      <alignment horizontal="right" vertical="center"/>
    </xf>
    <xf numFmtId="2" fontId="91" fillId="0" borderId="39" xfId="0" applyNumberFormat="1" applyFont="1" applyBorder="1" applyAlignment="1">
      <alignment horizontal="right" vertical="center" wrapText="1"/>
    </xf>
    <xf numFmtId="2" fontId="91" fillId="0" borderId="32" xfId="0" applyNumberFormat="1" applyFont="1" applyBorder="1" applyAlignment="1">
      <alignment horizontal="right" vertical="center"/>
    </xf>
    <xf numFmtId="2" fontId="91" fillId="0" borderId="74" xfId="0" applyNumberFormat="1" applyFont="1" applyBorder="1" applyAlignment="1">
      <alignment horizontal="right" vertical="center"/>
    </xf>
    <xf numFmtId="2" fontId="91" fillId="0" borderId="75" xfId="0" applyNumberFormat="1" applyFont="1" applyBorder="1" applyAlignment="1">
      <alignment horizontal="right" vertical="center"/>
    </xf>
    <xf numFmtId="2" fontId="92" fillId="0" borderId="13" xfId="0" applyNumberFormat="1" applyFont="1" applyBorder="1" applyAlignment="1">
      <alignment horizontal="right" vertical="center"/>
    </xf>
    <xf numFmtId="2" fontId="91" fillId="39" borderId="10" xfId="0" applyNumberFormat="1" applyFont="1" applyFill="1" applyBorder="1" applyAlignment="1">
      <alignment horizontal="right" vertical="center"/>
    </xf>
    <xf numFmtId="2" fontId="92" fillId="0" borderId="50" xfId="0" applyNumberFormat="1" applyFont="1" applyBorder="1" applyAlignment="1">
      <alignment horizontal="right" vertical="center"/>
    </xf>
    <xf numFmtId="2" fontId="91" fillId="0" borderId="65" xfId="0" applyNumberFormat="1" applyFont="1" applyBorder="1" applyAlignment="1">
      <alignment horizontal="right" vertical="center"/>
    </xf>
    <xf numFmtId="2" fontId="92" fillId="0" borderId="35" xfId="0" applyNumberFormat="1" applyFont="1" applyBorder="1" applyAlignment="1">
      <alignment horizontal="right" vertical="center"/>
    </xf>
    <xf numFmtId="2" fontId="92" fillId="0" borderId="14" xfId="0" applyNumberFormat="1" applyFont="1" applyBorder="1" applyAlignment="1">
      <alignment horizontal="right" vertical="center"/>
    </xf>
    <xf numFmtId="2" fontId="91" fillId="0" borderId="75" xfId="0" applyNumberFormat="1" applyFont="1" applyBorder="1" applyAlignment="1">
      <alignment horizontal="right" vertical="center" wrapText="1"/>
    </xf>
    <xf numFmtId="2" fontId="92" fillId="0" borderId="76" xfId="0" applyNumberFormat="1" applyFont="1" applyBorder="1" applyAlignment="1">
      <alignment horizontal="right" vertical="center"/>
    </xf>
    <xf numFmtId="2" fontId="91" fillId="0" borderId="28" xfId="0" applyNumberFormat="1" applyFont="1" applyBorder="1" applyAlignment="1">
      <alignment horizontal="right" vertical="center"/>
    </xf>
    <xf numFmtId="2" fontId="91" fillId="39" borderId="10" xfId="0" applyNumberFormat="1" applyFont="1" applyFill="1" applyBorder="1" applyAlignment="1">
      <alignment horizontal="right"/>
    </xf>
    <xf numFmtId="4" fontId="92" fillId="0" borderId="76" xfId="0" applyNumberFormat="1" applyFont="1" applyBorder="1" applyAlignment="1">
      <alignment horizontal="right" vertical="center"/>
    </xf>
    <xf numFmtId="2" fontId="92" fillId="0" borderId="13" xfId="0" applyNumberFormat="1" applyFont="1" applyBorder="1" applyAlignment="1">
      <alignment horizontal="right"/>
    </xf>
    <xf numFmtId="2" fontId="92" fillId="0" borderId="14" xfId="0" applyNumberFormat="1" applyFont="1" applyBorder="1" applyAlignment="1">
      <alignment horizontal="right"/>
    </xf>
    <xf numFmtId="2" fontId="92" fillId="0" borderId="50" xfId="0" applyNumberFormat="1" applyFont="1" applyBorder="1" applyAlignment="1">
      <alignment horizontal="right"/>
    </xf>
    <xf numFmtId="2" fontId="91" fillId="39" borderId="68" xfId="0" applyNumberFormat="1" applyFont="1" applyFill="1" applyBorder="1" applyAlignment="1">
      <alignment horizontal="right" vertical="center"/>
    </xf>
    <xf numFmtId="2" fontId="91" fillId="0" borderId="31" xfId="0" applyNumberFormat="1" applyFont="1" applyBorder="1" applyAlignment="1">
      <alignment vertical="center"/>
    </xf>
    <xf numFmtId="2" fontId="91" fillId="0" borderId="22" xfId="0" applyNumberFormat="1" applyFont="1" applyBorder="1" applyAlignment="1">
      <alignment vertical="center" wrapText="1"/>
    </xf>
    <xf numFmtId="2" fontId="91" fillId="0" borderId="31" xfId="0" applyNumberFormat="1" applyFont="1" applyBorder="1" applyAlignment="1">
      <alignment vertical="center" wrapText="1"/>
    </xf>
    <xf numFmtId="2" fontId="92" fillId="0" borderId="13" xfId="0" applyNumberFormat="1" applyFont="1" applyBorder="1" applyAlignment="1">
      <alignment vertical="center"/>
    </xf>
    <xf numFmtId="2" fontId="92" fillId="0" borderId="35" xfId="0" applyNumberFormat="1" applyFont="1" applyBorder="1" applyAlignment="1">
      <alignment vertical="center"/>
    </xf>
    <xf numFmtId="2" fontId="92" fillId="0" borderId="14" xfId="0" applyNumberFormat="1" applyFont="1" applyBorder="1" applyAlignment="1">
      <alignment vertical="center"/>
    </xf>
    <xf numFmtId="2" fontId="92" fillId="0" borderId="40" xfId="0" applyNumberFormat="1" applyFont="1" applyBorder="1" applyAlignment="1">
      <alignment vertical="center"/>
    </xf>
    <xf numFmtId="4" fontId="92" fillId="32" borderId="13" xfId="0" applyNumberFormat="1" applyFont="1" applyFill="1" applyBorder="1" applyAlignment="1">
      <alignment horizontal="right" vertical="center"/>
    </xf>
    <xf numFmtId="4" fontId="92" fillId="32" borderId="35" xfId="0" applyNumberFormat="1" applyFont="1" applyFill="1" applyBorder="1" applyAlignment="1">
      <alignment horizontal="right" vertical="center"/>
    </xf>
    <xf numFmtId="4" fontId="92" fillId="32" borderId="41" xfId="0" applyNumberFormat="1" applyFont="1" applyFill="1" applyBorder="1" applyAlignment="1">
      <alignment horizontal="right" vertical="center"/>
    </xf>
    <xf numFmtId="4" fontId="92" fillId="32" borderId="50" xfId="0" applyNumberFormat="1" applyFont="1" applyFill="1" applyBorder="1" applyAlignment="1">
      <alignment horizontal="right" vertical="center"/>
    </xf>
    <xf numFmtId="4" fontId="92" fillId="32" borderId="14" xfId="0" applyNumberFormat="1" applyFont="1" applyFill="1" applyBorder="1" applyAlignment="1">
      <alignment horizontal="right" vertical="center"/>
    </xf>
    <xf numFmtId="4" fontId="91" fillId="0" borderId="22" xfId="0" applyNumberFormat="1" applyFont="1" applyBorder="1" applyAlignment="1">
      <alignment horizontal="right" vertical="center" wrapText="1"/>
    </xf>
    <xf numFmtId="4" fontId="91" fillId="0" borderId="74" xfId="0" applyNumberFormat="1" applyFont="1" applyBorder="1" applyAlignment="1">
      <alignment horizontal="right" vertical="center" wrapText="1"/>
    </xf>
    <xf numFmtId="4" fontId="91" fillId="0" borderId="69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19" fillId="0" borderId="40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 wrapText="1"/>
    </xf>
    <xf numFmtId="4" fontId="18" fillId="0" borderId="5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3" fillId="32" borderId="78" xfId="0" applyNumberFormat="1" applyFont="1" applyFill="1" applyBorder="1" applyAlignment="1">
      <alignment horizontal="right" vertical="center"/>
    </xf>
    <xf numFmtId="4" fontId="13" fillId="32" borderId="79" xfId="0" applyNumberFormat="1" applyFont="1" applyFill="1" applyBorder="1" applyAlignment="1">
      <alignment horizontal="right" vertical="center"/>
    </xf>
    <xf numFmtId="4" fontId="13" fillId="32" borderId="80" xfId="0" applyNumberFormat="1" applyFont="1" applyFill="1" applyBorder="1" applyAlignment="1">
      <alignment horizontal="right" vertical="center"/>
    </xf>
    <xf numFmtId="4" fontId="13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2" fontId="18" fillId="0" borderId="22" xfId="0" applyNumberFormat="1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32" xfId="0" applyNumberFormat="1" applyFont="1" applyFill="1" applyBorder="1" applyAlignment="1">
      <alignment vertical="center" wrapText="1"/>
    </xf>
    <xf numFmtId="2" fontId="18" fillId="0" borderId="74" xfId="0" applyNumberFormat="1" applyFont="1" applyBorder="1" applyAlignment="1">
      <alignment vertical="center" wrapText="1"/>
    </xf>
    <xf numFmtId="2" fontId="18" fillId="33" borderId="39" xfId="0" applyNumberFormat="1" applyFont="1" applyFill="1" applyBorder="1" applyAlignment="1">
      <alignment vertical="center" wrapText="1"/>
    </xf>
    <xf numFmtId="2" fontId="18" fillId="0" borderId="22" xfId="0" applyNumberFormat="1" applyFont="1" applyBorder="1" applyAlignment="1">
      <alignment wrapText="1"/>
    </xf>
    <xf numFmtId="2" fontId="18" fillId="0" borderId="31" xfId="0" applyNumberFormat="1" applyFont="1" applyBorder="1" applyAlignment="1">
      <alignment wrapText="1"/>
    </xf>
    <xf numFmtId="2" fontId="18" fillId="0" borderId="38" xfId="0" applyNumberFormat="1" applyFont="1" applyBorder="1" applyAlignment="1">
      <alignment wrapText="1"/>
    </xf>
    <xf numFmtId="2" fontId="18" fillId="33" borderId="39" xfId="0" applyNumberFormat="1" applyFont="1" applyFill="1" applyBorder="1" applyAlignment="1">
      <alignment wrapText="1"/>
    </xf>
    <xf numFmtId="4" fontId="19" fillId="0" borderId="59" xfId="0" applyNumberFormat="1" applyFont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2" fontId="19" fillId="0" borderId="13" xfId="0" applyNumberFormat="1" applyFont="1" applyBorder="1" applyAlignment="1">
      <alignment/>
    </xf>
    <xf numFmtId="4" fontId="19" fillId="0" borderId="85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81" xfId="0" applyNumberFormat="1" applyFont="1" applyFill="1" applyBorder="1" applyAlignment="1">
      <alignment vertical="center"/>
    </xf>
    <xf numFmtId="2" fontId="18" fillId="0" borderId="78" xfId="0" applyNumberFormat="1" applyFont="1" applyBorder="1" applyAlignment="1">
      <alignment vertical="center" wrapText="1"/>
    </xf>
    <xf numFmtId="2" fontId="18" fillId="0" borderId="67" xfId="0" applyNumberFormat="1" applyFont="1" applyBorder="1" applyAlignment="1">
      <alignment vertical="center" wrapText="1"/>
    </xf>
    <xf numFmtId="2" fontId="18" fillId="0" borderId="86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18" fillId="0" borderId="73" xfId="0" applyNumberFormat="1" applyFont="1" applyBorder="1" applyAlignment="1">
      <alignment vertical="center" wrapText="1"/>
    </xf>
    <xf numFmtId="2" fontId="18" fillId="0" borderId="88" xfId="0" applyNumberFormat="1" applyFont="1" applyBorder="1" applyAlignment="1">
      <alignment vertical="center" wrapText="1"/>
    </xf>
    <xf numFmtId="2" fontId="18" fillId="33" borderId="18" xfId="0" applyNumberFormat="1" applyFont="1" applyFill="1" applyBorder="1" applyAlignment="1">
      <alignment vertical="center" wrapText="1"/>
    </xf>
    <xf numFmtId="2" fontId="19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18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18" fillId="0" borderId="64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vertical="center"/>
    </xf>
    <xf numFmtId="2" fontId="18" fillId="0" borderId="74" xfId="0" applyNumberFormat="1" applyFont="1" applyFill="1" applyBorder="1" applyAlignment="1">
      <alignment vertical="center"/>
    </xf>
    <xf numFmtId="2" fontId="18" fillId="0" borderId="75" xfId="0" applyNumberFormat="1" applyFont="1" applyBorder="1" applyAlignment="1">
      <alignment vertical="center" wrapText="1"/>
    </xf>
    <xf numFmtId="2" fontId="18" fillId="0" borderId="65" xfId="0" applyNumberFormat="1" applyFont="1" applyBorder="1" applyAlignment="1">
      <alignment vertical="center" wrapText="1"/>
    </xf>
    <xf numFmtId="2" fontId="18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18" fillId="0" borderId="62" xfId="0" applyNumberFormat="1" applyFont="1" applyBorder="1" applyAlignment="1">
      <alignment vertical="center" wrapText="1"/>
    </xf>
    <xf numFmtId="2" fontId="18" fillId="33" borderId="54" xfId="0" applyNumberFormat="1" applyFont="1" applyFill="1" applyBorder="1" applyAlignment="1">
      <alignment vertical="center" wrapText="1"/>
    </xf>
    <xf numFmtId="4" fontId="19" fillId="0" borderId="43" xfId="0" applyNumberFormat="1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4" fontId="19" fillId="0" borderId="50" xfId="0" applyNumberFormat="1" applyFont="1" applyBorder="1" applyAlignment="1">
      <alignment horizontal="right" vertical="center"/>
    </xf>
    <xf numFmtId="2" fontId="18" fillId="0" borderId="22" xfId="0" applyNumberFormat="1" applyFont="1" applyFill="1" applyBorder="1" applyAlignment="1">
      <alignment horizontal="right" vertical="center" wrapText="1"/>
    </xf>
    <xf numFmtId="2" fontId="18" fillId="0" borderId="31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 wrapText="1"/>
    </xf>
    <xf numFmtId="2" fontId="18" fillId="0" borderId="32" xfId="0" applyNumberFormat="1" applyFont="1" applyFill="1" applyBorder="1" applyAlignment="1">
      <alignment horizontal="right" vertical="center" wrapText="1"/>
    </xf>
    <xf numFmtId="2" fontId="18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 wrapText="1"/>
    </xf>
    <xf numFmtId="2" fontId="18" fillId="0" borderId="31" xfId="0" applyNumberFormat="1" applyFont="1" applyBorder="1" applyAlignment="1">
      <alignment horizontal="right" vertical="center" wrapText="1"/>
    </xf>
    <xf numFmtId="2" fontId="18" fillId="0" borderId="37" xfId="0" applyNumberFormat="1" applyFont="1" applyBorder="1" applyAlignment="1">
      <alignment horizontal="right" vertical="center" wrapText="1"/>
    </xf>
    <xf numFmtId="2" fontId="18" fillId="33" borderId="39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18" fillId="0" borderId="69" xfId="0" applyNumberFormat="1" applyFont="1" applyBorder="1" applyAlignment="1">
      <alignment horizontal="right" vertical="center" wrapText="1"/>
    </xf>
    <xf numFmtId="2" fontId="18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8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19" fillId="0" borderId="50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vertical="center"/>
    </xf>
    <xf numFmtId="4" fontId="19" fillId="0" borderId="71" xfId="0" applyNumberFormat="1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2" fontId="18" fillId="0" borderId="70" xfId="0" applyNumberFormat="1" applyFont="1" applyBorder="1" applyAlignment="1">
      <alignment vertical="center"/>
    </xf>
    <xf numFmtId="2" fontId="18" fillId="33" borderId="67" xfId="0" applyNumberFormat="1" applyFont="1" applyFill="1" applyBorder="1" applyAlignment="1">
      <alignment vertical="center"/>
    </xf>
    <xf numFmtId="2" fontId="18" fillId="0" borderId="66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68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18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18" fillId="0" borderId="22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2" fontId="18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2" fontId="18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8" fillId="0" borderId="71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horizontal="right"/>
    </xf>
    <xf numFmtId="2" fontId="19" fillId="0" borderId="71" xfId="0" applyNumberFormat="1" applyFont="1" applyBorder="1" applyAlignment="1">
      <alignment horizontal="right"/>
    </xf>
    <xf numFmtId="2" fontId="19" fillId="0" borderId="47" xfId="0" applyNumberFormat="1" applyFont="1" applyBorder="1" applyAlignment="1">
      <alignment horizontal="right"/>
    </xf>
    <xf numFmtId="2" fontId="19" fillId="0" borderId="50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2" fontId="18" fillId="0" borderId="33" xfId="0" applyNumberFormat="1" applyFont="1" applyBorder="1" applyAlignment="1">
      <alignment vertical="center"/>
    </xf>
    <xf numFmtId="2" fontId="18" fillId="0" borderId="56" xfId="0" applyNumberFormat="1" applyFont="1" applyBorder="1" applyAlignment="1">
      <alignment vertical="center"/>
    </xf>
    <xf numFmtId="2" fontId="18" fillId="0" borderId="90" xfId="0" applyNumberFormat="1" applyFont="1" applyBorder="1" applyAlignment="1">
      <alignment vertical="center"/>
    </xf>
    <xf numFmtId="2" fontId="18" fillId="33" borderId="54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18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18" fillId="0" borderId="94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 wrapText="1"/>
    </xf>
    <xf numFmtId="2" fontId="18" fillId="0" borderId="91" xfId="0" applyNumberFormat="1" applyFont="1" applyBorder="1" applyAlignment="1">
      <alignment vertical="center" wrapText="1"/>
    </xf>
    <xf numFmtId="2" fontId="18" fillId="0" borderId="66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40" xfId="0" applyNumberFormat="1" applyFont="1" applyBorder="1" applyAlignment="1">
      <alignment vertical="center"/>
    </xf>
    <xf numFmtId="2" fontId="13" fillId="0" borderId="43" xfId="0" applyNumberFormat="1" applyFont="1" applyBorder="1" applyAlignment="1">
      <alignment vertical="center"/>
    </xf>
    <xf numFmtId="2" fontId="13" fillId="0" borderId="44" xfId="0" applyNumberFormat="1" applyFont="1" applyBorder="1" applyAlignment="1">
      <alignment vertical="center"/>
    </xf>
    <xf numFmtId="2" fontId="18" fillId="0" borderId="59" xfId="0" applyNumberFormat="1" applyFont="1" applyBorder="1" applyAlignment="1">
      <alignment vertical="center" wrapText="1"/>
    </xf>
    <xf numFmtId="2" fontId="19" fillId="0" borderId="40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2" fontId="19" fillId="0" borderId="71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/>
    </xf>
    <xf numFmtId="2" fontId="18" fillId="0" borderId="22" xfId="0" applyNumberFormat="1" applyFont="1" applyFill="1" applyBorder="1" applyAlignment="1">
      <alignment vertical="center"/>
    </xf>
    <xf numFmtId="2" fontId="18" fillId="0" borderId="31" xfId="0" applyNumberFormat="1" applyFont="1" applyFill="1" applyBorder="1" applyAlignment="1">
      <alignment vertical="center"/>
    </xf>
    <xf numFmtId="2" fontId="18" fillId="0" borderId="38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2" fontId="18" fillId="0" borderId="22" xfId="0" applyNumberFormat="1" applyFont="1" applyFill="1" applyBorder="1" applyAlignment="1">
      <alignment vertical="center" wrapText="1"/>
    </xf>
    <xf numFmtId="2" fontId="18" fillId="0" borderId="31" xfId="0" applyNumberFormat="1" applyFont="1" applyFill="1" applyBorder="1" applyAlignment="1">
      <alignment vertical="center" wrapText="1"/>
    </xf>
    <xf numFmtId="2" fontId="18" fillId="0" borderId="37" xfId="0" applyNumberFormat="1" applyFont="1" applyFill="1" applyBorder="1" applyAlignment="1">
      <alignment vertical="center" wrapText="1"/>
    </xf>
    <xf numFmtId="2" fontId="18" fillId="0" borderId="39" xfId="0" applyNumberFormat="1" applyFont="1" applyFill="1" applyBorder="1" applyAlignment="1">
      <alignment vertical="center" wrapText="1"/>
    </xf>
    <xf numFmtId="2" fontId="18" fillId="0" borderId="38" xfId="0" applyNumberFormat="1" applyFont="1" applyFill="1" applyBorder="1" applyAlignment="1">
      <alignment vertical="center" wrapText="1"/>
    </xf>
    <xf numFmtId="2" fontId="18" fillId="0" borderId="23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2" fontId="18" fillId="0" borderId="28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2" fontId="18" fillId="0" borderId="42" xfId="0" applyNumberFormat="1" applyFont="1" applyFill="1" applyBorder="1" applyAlignment="1">
      <alignment vertical="center"/>
    </xf>
    <xf numFmtId="2" fontId="18" fillId="0" borderId="93" xfId="0" applyNumberFormat="1" applyFont="1" applyFill="1" applyBorder="1" applyAlignment="1">
      <alignment vertical="center"/>
    </xf>
    <xf numFmtId="2" fontId="18" fillId="0" borderId="67" xfId="0" applyNumberFormat="1" applyFont="1" applyFill="1" applyBorder="1" applyAlignment="1">
      <alignment vertical="center"/>
    </xf>
    <xf numFmtId="2" fontId="18" fillId="0" borderId="92" xfId="0" applyNumberFormat="1" applyFont="1" applyFill="1" applyBorder="1" applyAlignment="1">
      <alignment vertical="center"/>
    </xf>
    <xf numFmtId="2" fontId="19" fillId="0" borderId="76" xfId="0" applyNumberFormat="1" applyFont="1" applyBorder="1" applyAlignment="1">
      <alignment vertical="center"/>
    </xf>
    <xf numFmtId="2" fontId="19" fillId="0" borderId="13" xfId="0" applyNumberFormat="1" applyFont="1" applyFill="1" applyBorder="1" applyAlignment="1">
      <alignment vertical="center"/>
    </xf>
    <xf numFmtId="2" fontId="19" fillId="0" borderId="50" xfId="0" applyNumberFormat="1" applyFont="1" applyFill="1" applyBorder="1" applyAlignment="1">
      <alignment vertical="center"/>
    </xf>
    <xf numFmtId="2" fontId="19" fillId="0" borderId="76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2" fontId="86" fillId="0" borderId="22" xfId="0" applyNumberFormat="1" applyFont="1" applyFill="1" applyBorder="1" applyAlignment="1">
      <alignment vertical="center" wrapText="1"/>
    </xf>
    <xf numFmtId="2" fontId="86" fillId="0" borderId="31" xfId="0" applyNumberFormat="1" applyFont="1" applyFill="1" applyBorder="1" applyAlignment="1">
      <alignment vertical="center" wrapText="1"/>
    </xf>
    <xf numFmtId="2" fontId="86" fillId="0" borderId="10" xfId="0" applyNumberFormat="1" applyFont="1" applyFill="1" applyBorder="1" applyAlignment="1">
      <alignment vertical="center" wrapText="1"/>
    </xf>
    <xf numFmtId="2" fontId="86" fillId="0" borderId="37" xfId="0" applyNumberFormat="1" applyFont="1" applyFill="1" applyBorder="1" applyAlignment="1">
      <alignment vertical="center" wrapText="1"/>
    </xf>
    <xf numFmtId="2" fontId="86" fillId="0" borderId="39" xfId="0" applyNumberFormat="1" applyFont="1" applyFill="1" applyBorder="1" applyAlignment="1">
      <alignment vertical="center" wrapText="1"/>
    </xf>
    <xf numFmtId="2" fontId="86" fillId="0" borderId="31" xfId="0" applyNumberFormat="1" applyFont="1" applyFill="1" applyBorder="1" applyAlignment="1">
      <alignment vertical="center"/>
    </xf>
    <xf numFmtId="2" fontId="86" fillId="0" borderId="38" xfId="0" applyNumberFormat="1" applyFont="1" applyFill="1" applyBorder="1" applyAlignment="1">
      <alignment vertical="center"/>
    </xf>
    <xf numFmtId="2" fontId="86" fillId="0" borderId="39" xfId="0" applyNumberFormat="1" applyFont="1" applyFill="1" applyBorder="1" applyAlignment="1">
      <alignment vertical="center"/>
    </xf>
    <xf numFmtId="2" fontId="86" fillId="0" borderId="10" xfId="0" applyNumberFormat="1" applyFont="1" applyFill="1" applyBorder="1" applyAlignment="1">
      <alignment vertical="center"/>
    </xf>
    <xf numFmtId="2" fontId="86" fillId="0" borderId="21" xfId="0" applyNumberFormat="1" applyFont="1" applyFill="1" applyBorder="1" applyAlignment="1">
      <alignment vertical="center"/>
    </xf>
    <xf numFmtId="2" fontId="86" fillId="0" borderId="23" xfId="0" applyNumberFormat="1" applyFont="1" applyFill="1" applyBorder="1" applyAlignment="1">
      <alignment vertical="center"/>
    </xf>
    <xf numFmtId="2" fontId="86" fillId="0" borderId="28" xfId="0" applyNumberFormat="1" applyFont="1" applyFill="1" applyBorder="1" applyAlignment="1">
      <alignment vertical="center"/>
    </xf>
    <xf numFmtId="2" fontId="86" fillId="0" borderId="32" xfId="0" applyNumberFormat="1" applyFont="1" applyFill="1" applyBorder="1" applyAlignment="1">
      <alignment vertical="center"/>
    </xf>
    <xf numFmtId="2" fontId="86" fillId="0" borderId="33" xfId="0" applyNumberFormat="1" applyFont="1" applyFill="1" applyBorder="1" applyAlignment="1">
      <alignment vertical="center" wrapText="1"/>
    </xf>
    <xf numFmtId="2" fontId="86" fillId="0" borderId="42" xfId="0" applyNumberFormat="1" applyFont="1" applyFill="1" applyBorder="1" applyAlignment="1">
      <alignment vertical="center"/>
    </xf>
    <xf numFmtId="2" fontId="86" fillId="0" borderId="70" xfId="0" applyNumberFormat="1" applyFont="1" applyFill="1" applyBorder="1" applyAlignment="1">
      <alignment vertical="center"/>
    </xf>
    <xf numFmtId="2" fontId="86" fillId="0" borderId="11" xfId="0" applyNumberFormat="1" applyFont="1" applyFill="1" applyBorder="1" applyAlignment="1">
      <alignment vertical="center"/>
    </xf>
    <xf numFmtId="2" fontId="86" fillId="0" borderId="67" xfId="0" applyNumberFormat="1" applyFont="1" applyFill="1" applyBorder="1" applyAlignment="1">
      <alignment vertical="center"/>
    </xf>
    <xf numFmtId="2" fontId="87" fillId="0" borderId="13" xfId="0" applyNumberFormat="1" applyFont="1" applyFill="1" applyBorder="1" applyAlignment="1">
      <alignment vertical="center"/>
    </xf>
    <xf numFmtId="2" fontId="87" fillId="0" borderId="76" xfId="0" applyNumberFormat="1" applyFont="1" applyFill="1" applyBorder="1" applyAlignment="1">
      <alignment vertical="center"/>
    </xf>
    <xf numFmtId="2" fontId="87" fillId="0" borderId="14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/>
    </xf>
    <xf numFmtId="4" fontId="19" fillId="0" borderId="76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2" fontId="91" fillId="0" borderId="31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2" fontId="91" fillId="0" borderId="75" xfId="0" applyNumberFormat="1" applyFont="1" applyBorder="1" applyAlignment="1">
      <alignment vertical="center" wrapText="1"/>
    </xf>
    <xf numFmtId="2" fontId="91" fillId="0" borderId="36" xfId="0" applyNumberFormat="1" applyFont="1" applyBorder="1" applyAlignment="1">
      <alignment vertical="center" wrapText="1"/>
    </xf>
    <xf numFmtId="2" fontId="91" fillId="0" borderId="74" xfId="0" applyNumberFormat="1" applyFont="1" applyBorder="1" applyAlignment="1">
      <alignment vertical="center" wrapText="1"/>
    </xf>
    <xf numFmtId="4" fontId="91" fillId="0" borderId="22" xfId="0" applyNumberFormat="1" applyFont="1" applyBorder="1" applyAlignment="1">
      <alignment horizontal="right" vertical="center"/>
    </xf>
    <xf numFmtId="4" fontId="91" fillId="0" borderId="31" xfId="0" applyNumberFormat="1" applyFont="1" applyBorder="1" applyAlignment="1">
      <alignment horizontal="right" vertical="center"/>
    </xf>
    <xf numFmtId="4" fontId="91" fillId="0" borderId="23" xfId="0" applyNumberFormat="1" applyFont="1" applyBorder="1" applyAlignment="1">
      <alignment horizontal="right" vertical="center"/>
    </xf>
    <xf numFmtId="4" fontId="91" fillId="0" borderId="10" xfId="0" applyNumberFormat="1" applyFont="1" applyBorder="1" applyAlignment="1">
      <alignment horizontal="right" vertical="center"/>
    </xf>
    <xf numFmtId="4" fontId="91" fillId="0" borderId="12" xfId="0" applyNumberFormat="1" applyFont="1" applyBorder="1" applyAlignment="1">
      <alignment horizontal="right" vertical="center"/>
    </xf>
    <xf numFmtId="4" fontId="91" fillId="0" borderId="39" xfId="0" applyNumberFormat="1" applyFont="1" applyBorder="1" applyAlignment="1">
      <alignment horizontal="right" vertical="center"/>
    </xf>
    <xf numFmtId="4" fontId="91" fillId="0" borderId="28" xfId="0" applyNumberFormat="1" applyFont="1" applyBorder="1" applyAlignment="1">
      <alignment horizontal="right" vertical="center"/>
    </xf>
    <xf numFmtId="2" fontId="91" fillId="0" borderId="54" xfId="0" applyNumberFormat="1" applyFont="1" applyBorder="1" applyAlignment="1">
      <alignment horizontal="right" vertical="center"/>
    </xf>
    <xf numFmtId="4" fontId="13" fillId="40" borderId="13" xfId="0" applyNumberFormat="1" applyFont="1" applyFill="1" applyBorder="1" applyAlignment="1">
      <alignment horizontal="right" vertical="center"/>
    </xf>
    <xf numFmtId="4" fontId="13" fillId="40" borderId="35" xfId="0" applyNumberFormat="1" applyFont="1" applyFill="1" applyBorder="1" applyAlignment="1">
      <alignment horizontal="right" vertical="center"/>
    </xf>
    <xf numFmtId="4" fontId="13" fillId="40" borderId="41" xfId="0" applyNumberFormat="1" applyFont="1" applyFill="1" applyBorder="1" applyAlignment="1">
      <alignment horizontal="right" vertical="center"/>
    </xf>
    <xf numFmtId="4" fontId="13" fillId="40" borderId="40" xfId="0" applyNumberFormat="1" applyFont="1" applyFill="1" applyBorder="1" applyAlignment="1">
      <alignment horizontal="right" vertical="center"/>
    </xf>
    <xf numFmtId="4" fontId="13" fillId="40" borderId="14" xfId="0" applyNumberFormat="1" applyFont="1" applyFill="1" applyBorder="1" applyAlignment="1">
      <alignment horizontal="right" vertical="center"/>
    </xf>
    <xf numFmtId="4" fontId="92" fillId="0" borderId="0" xfId="0" applyNumberFormat="1" applyFont="1" applyBorder="1" applyAlignment="1">
      <alignment horizontal="right" vertical="center"/>
    </xf>
    <xf numFmtId="2" fontId="92" fillId="0" borderId="0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" fontId="91" fillId="0" borderId="69" xfId="0" applyNumberFormat="1" applyFont="1" applyBorder="1" applyAlignment="1">
      <alignment horizontal="right" vertical="center"/>
    </xf>
    <xf numFmtId="4" fontId="91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91" fillId="33" borderId="68" xfId="0" applyNumberFormat="1" applyFont="1" applyFill="1" applyBorder="1" applyAlignment="1">
      <alignment vertical="center" wrapText="1"/>
    </xf>
    <xf numFmtId="4" fontId="92" fillId="0" borderId="71" xfId="0" applyNumberFormat="1" applyFont="1" applyBorder="1" applyAlignment="1">
      <alignment vertical="center"/>
    </xf>
    <xf numFmtId="4" fontId="92" fillId="0" borderId="40" xfId="0" applyNumberFormat="1" applyFont="1" applyBorder="1" applyAlignment="1">
      <alignment vertical="center"/>
    </xf>
    <xf numFmtId="2" fontId="91" fillId="0" borderId="65" xfId="0" applyNumberFormat="1" applyFont="1" applyBorder="1" applyAlignment="1">
      <alignment vertical="center" wrapText="1"/>
    </xf>
    <xf numFmtId="2" fontId="91" fillId="0" borderId="20" xfId="0" applyNumberFormat="1" applyFont="1" applyBorder="1" applyAlignment="1">
      <alignment vertical="center"/>
    </xf>
    <xf numFmtId="2" fontId="91" fillId="0" borderId="33" xfId="0" applyNumberFormat="1" applyFont="1" applyBorder="1" applyAlignment="1">
      <alignment vertical="center"/>
    </xf>
    <xf numFmtId="2" fontId="91" fillId="0" borderId="54" xfId="0" applyNumberFormat="1" applyFont="1" applyBorder="1" applyAlignment="1">
      <alignment vertical="center"/>
    </xf>
    <xf numFmtId="2" fontId="91" fillId="0" borderId="23" xfId="0" applyNumberFormat="1" applyFont="1" applyBorder="1" applyAlignment="1">
      <alignment vertical="center" wrapText="1"/>
    </xf>
    <xf numFmtId="2" fontId="91" fillId="0" borderId="10" xfId="0" applyNumberFormat="1" applyFont="1" applyBorder="1" applyAlignment="1">
      <alignment vertical="center" wrapText="1"/>
    </xf>
    <xf numFmtId="2" fontId="91" fillId="0" borderId="28" xfId="0" applyNumberFormat="1" applyFont="1" applyBorder="1" applyAlignment="1">
      <alignment vertical="center" wrapText="1"/>
    </xf>
    <xf numFmtId="2" fontId="92" fillId="0" borderId="27" xfId="0" applyNumberFormat="1" applyFont="1" applyBorder="1" applyAlignment="1">
      <alignment vertical="center"/>
    </xf>
    <xf numFmtId="2" fontId="92" fillId="0" borderId="71" xfId="0" applyNumberFormat="1" applyFont="1" applyBorder="1" applyAlignment="1">
      <alignment vertical="center"/>
    </xf>
    <xf numFmtId="2" fontId="92" fillId="0" borderId="47" xfId="0" applyNumberFormat="1" applyFont="1" applyBorder="1" applyAlignment="1">
      <alignment vertical="center"/>
    </xf>
    <xf numFmtId="4" fontId="92" fillId="0" borderId="43" xfId="0" applyNumberFormat="1" applyFont="1" applyBorder="1" applyAlignment="1">
      <alignment vertical="center"/>
    </xf>
    <xf numFmtId="4" fontId="92" fillId="0" borderId="44" xfId="0" applyNumberFormat="1" applyFont="1" applyBorder="1" applyAlignment="1">
      <alignment vertical="center"/>
    </xf>
    <xf numFmtId="2" fontId="91" fillId="0" borderId="12" xfId="0" applyNumberFormat="1" applyFont="1" applyBorder="1" applyAlignment="1">
      <alignment vertical="center" wrapText="1"/>
    </xf>
    <xf numFmtId="2" fontId="92" fillId="0" borderId="85" xfId="0" applyNumberFormat="1" applyFont="1" applyBorder="1" applyAlignment="1">
      <alignment vertical="center"/>
    </xf>
    <xf numFmtId="2" fontId="92" fillId="0" borderId="45" xfId="0" applyNumberFormat="1" applyFont="1" applyBorder="1" applyAlignment="1">
      <alignment vertical="center"/>
    </xf>
    <xf numFmtId="2" fontId="92" fillId="0" borderId="43" xfId="0" applyNumberFormat="1" applyFont="1" applyBorder="1" applyAlignment="1">
      <alignment vertical="center"/>
    </xf>
    <xf numFmtId="2" fontId="92" fillId="0" borderId="44" xfId="0" applyNumberFormat="1" applyFont="1" applyBorder="1" applyAlignment="1">
      <alignment vertical="center"/>
    </xf>
    <xf numFmtId="2" fontId="91" fillId="0" borderId="46" xfId="0" applyNumberFormat="1" applyFont="1" applyBorder="1" applyAlignment="1">
      <alignment vertical="center" wrapText="1"/>
    </xf>
    <xf numFmtId="2" fontId="91" fillId="0" borderId="34" xfId="0" applyNumberFormat="1" applyFont="1" applyBorder="1" applyAlignment="1">
      <alignment vertical="center" wrapText="1"/>
    </xf>
    <xf numFmtId="2" fontId="91" fillId="33" borderId="47" xfId="0" applyNumberFormat="1" applyFont="1" applyFill="1" applyBorder="1" applyAlignment="1">
      <alignment vertical="center" wrapText="1"/>
    </xf>
    <xf numFmtId="2" fontId="91" fillId="33" borderId="31" xfId="0" applyNumberFormat="1" applyFont="1" applyFill="1" applyBorder="1" applyAlignment="1">
      <alignment vertical="center" wrapText="1"/>
    </xf>
    <xf numFmtId="2" fontId="91" fillId="33" borderId="37" xfId="0" applyNumberFormat="1" applyFont="1" applyFill="1" applyBorder="1" applyAlignment="1">
      <alignment vertical="center" wrapText="1"/>
    </xf>
    <xf numFmtId="2" fontId="91" fillId="33" borderId="68" xfId="0" applyNumberFormat="1" applyFont="1" applyFill="1" applyBorder="1" applyAlignment="1">
      <alignment horizontal="right" vertical="center" wrapText="1"/>
    </xf>
    <xf numFmtId="2" fontId="91" fillId="0" borderId="65" xfId="0" applyNumberFormat="1" applyFont="1" applyBorder="1" applyAlignment="1">
      <alignment horizontal="right" vertical="center" wrapText="1"/>
    </xf>
    <xf numFmtId="0" fontId="20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92" fillId="0" borderId="71" xfId="0" applyNumberFormat="1" applyFont="1" applyBorder="1" applyAlignment="1">
      <alignment horizontal="right" vertical="center"/>
    </xf>
    <xf numFmtId="2" fontId="92" fillId="33" borderId="14" xfId="0" applyNumberFormat="1" applyFont="1" applyFill="1" applyBorder="1" applyAlignment="1">
      <alignment vertical="center"/>
    </xf>
    <xf numFmtId="4" fontId="92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4" fontId="92" fillId="33" borderId="14" xfId="0" applyNumberFormat="1" applyFont="1" applyFill="1" applyBorder="1" applyAlignment="1">
      <alignment horizontal="right" vertical="center"/>
    </xf>
    <xf numFmtId="4" fontId="91" fillId="0" borderId="39" xfId="0" applyNumberFormat="1" applyFont="1" applyBorder="1" applyAlignment="1">
      <alignment horizontal="right" vertical="center" wrapText="1"/>
    </xf>
    <xf numFmtId="2" fontId="91" fillId="0" borderId="31" xfId="0" applyNumberFormat="1" applyFont="1" applyFill="1" applyBorder="1" applyAlignment="1">
      <alignment horizontal="right" vertical="center"/>
    </xf>
    <xf numFmtId="2" fontId="91" fillId="0" borderId="32" xfId="0" applyNumberFormat="1" applyFont="1" applyFill="1" applyBorder="1" applyAlignment="1">
      <alignment horizontal="right" vertical="center" wrapText="1"/>
    </xf>
    <xf numFmtId="2" fontId="91" fillId="0" borderId="32" xfId="0" applyNumberFormat="1" applyFont="1" applyFill="1" applyBorder="1" applyAlignment="1">
      <alignment horizontal="right" vertical="center"/>
    </xf>
    <xf numFmtId="2" fontId="91" fillId="0" borderId="93" xfId="0" applyNumberFormat="1" applyFont="1" applyFill="1" applyBorder="1" applyAlignment="1">
      <alignment horizontal="right" vertical="center"/>
    </xf>
    <xf numFmtId="2" fontId="91" fillId="39" borderId="23" xfId="0" applyNumberFormat="1" applyFont="1" applyFill="1" applyBorder="1" applyAlignment="1">
      <alignment horizontal="right" vertical="center"/>
    </xf>
    <xf numFmtId="2" fontId="91" fillId="0" borderId="53" xfId="0" applyNumberFormat="1" applyFont="1" applyBorder="1" applyAlignment="1">
      <alignment horizontal="right" vertical="center"/>
    </xf>
    <xf numFmtId="2" fontId="91" fillId="39" borderId="74" xfId="0" applyNumberFormat="1" applyFont="1" applyFill="1" applyBorder="1" applyAlignment="1">
      <alignment horizontal="right" vertical="center"/>
    </xf>
    <xf numFmtId="2" fontId="91" fillId="39" borderId="73" xfId="0" applyNumberFormat="1" applyFont="1" applyFill="1" applyBorder="1" applyAlignment="1">
      <alignment horizontal="right" vertical="center"/>
    </xf>
    <xf numFmtId="2" fontId="91" fillId="0" borderId="37" xfId="0" applyNumberFormat="1" applyFont="1" applyFill="1" applyBorder="1" applyAlignment="1">
      <alignment horizontal="right" vertical="center"/>
    </xf>
    <xf numFmtId="2" fontId="91" fillId="0" borderId="11" xfId="0" applyNumberFormat="1" applyFont="1" applyBorder="1" applyAlignment="1">
      <alignment horizontal="right" vertical="center" wrapText="1"/>
    </xf>
    <xf numFmtId="2" fontId="91" fillId="0" borderId="67" xfId="0" applyNumberFormat="1" applyFont="1" applyBorder="1" applyAlignment="1">
      <alignment horizontal="right" vertical="center" wrapText="1"/>
    </xf>
    <xf numFmtId="2" fontId="91" fillId="39" borderId="23" xfId="0" applyNumberFormat="1" applyFont="1" applyFill="1" applyBorder="1" applyAlignment="1">
      <alignment horizontal="right"/>
    </xf>
    <xf numFmtId="2" fontId="91" fillId="0" borderId="37" xfId="0" applyNumberFormat="1" applyFont="1" applyFill="1" applyBorder="1" applyAlignment="1">
      <alignment horizontal="right"/>
    </xf>
    <xf numFmtId="2" fontId="91" fillId="0" borderId="31" xfId="0" applyNumberFormat="1" applyFont="1" applyBorder="1" applyAlignment="1">
      <alignment horizontal="right"/>
    </xf>
    <xf numFmtId="2" fontId="91" fillId="0" borderId="93" xfId="0" applyNumberFormat="1" applyFont="1" applyFill="1" applyBorder="1" applyAlignment="1">
      <alignment horizontal="right"/>
    </xf>
    <xf numFmtId="2" fontId="91" fillId="0" borderId="11" xfId="0" applyNumberFormat="1" applyFont="1" applyBorder="1" applyAlignment="1">
      <alignment horizontal="right" wrapText="1"/>
    </xf>
    <xf numFmtId="2" fontId="91" fillId="0" borderId="67" xfId="0" applyNumberFormat="1" applyFont="1" applyBorder="1" applyAlignment="1">
      <alignment horizontal="right" wrapText="1"/>
    </xf>
    <xf numFmtId="2" fontId="91" fillId="39" borderId="10" xfId="0" applyNumberFormat="1" applyFont="1" applyFill="1" applyBorder="1" applyAlignment="1">
      <alignment horizontal="right" wrapText="1"/>
    </xf>
    <xf numFmtId="2" fontId="91" fillId="0" borderId="92" xfId="0" applyNumberFormat="1" applyFont="1" applyFill="1" applyBorder="1" applyAlignment="1">
      <alignment horizontal="right"/>
    </xf>
    <xf numFmtId="2" fontId="91" fillId="0" borderId="23" xfId="0" applyNumberFormat="1" applyFont="1" applyBorder="1" applyAlignment="1">
      <alignment horizontal="right" wrapText="1"/>
    </xf>
    <xf numFmtId="2" fontId="91" fillId="0" borderId="28" xfId="0" applyNumberFormat="1" applyFont="1" applyBorder="1" applyAlignment="1">
      <alignment horizontal="right" wrapText="1"/>
    </xf>
    <xf numFmtId="2" fontId="92" fillId="0" borderId="95" xfId="0" applyNumberFormat="1" applyFont="1" applyBorder="1" applyAlignment="1">
      <alignment horizontal="right" vertical="center"/>
    </xf>
    <xf numFmtId="2" fontId="91" fillId="0" borderId="64" xfId="0" applyNumberFormat="1" applyFont="1" applyBorder="1" applyAlignment="1">
      <alignment horizontal="right" vertical="center"/>
    </xf>
    <xf numFmtId="2" fontId="91" fillId="39" borderId="36" xfId="0" applyNumberFormat="1" applyFont="1" applyFill="1" applyBorder="1" applyAlignment="1">
      <alignment horizontal="right" vertical="center"/>
    </xf>
    <xf numFmtId="2" fontId="91" fillId="39" borderId="65" xfId="0" applyNumberFormat="1" applyFont="1" applyFill="1" applyBorder="1" applyAlignment="1">
      <alignment horizontal="right" vertical="center"/>
    </xf>
    <xf numFmtId="2" fontId="91" fillId="0" borderId="66" xfId="0" applyNumberFormat="1" applyFont="1" applyBorder="1" applyAlignment="1">
      <alignment horizontal="right" vertical="center"/>
    </xf>
    <xf numFmtId="2" fontId="91" fillId="39" borderId="28" xfId="0" applyNumberFormat="1" applyFont="1" applyFill="1" applyBorder="1" applyAlignment="1">
      <alignment horizontal="right" vertical="center"/>
    </xf>
    <xf numFmtId="2" fontId="92" fillId="0" borderId="86" xfId="0" applyNumberFormat="1" applyFont="1" applyBorder="1" applyAlignment="1">
      <alignment horizontal="right" vertical="center"/>
    </xf>
    <xf numFmtId="2" fontId="92" fillId="39" borderId="12" xfId="0" applyNumberFormat="1" applyFont="1" applyFill="1" applyBorder="1" applyAlignment="1">
      <alignment horizontal="right" vertical="center"/>
    </xf>
    <xf numFmtId="2" fontId="92" fillId="0" borderId="12" xfId="0" applyNumberFormat="1" applyFont="1" applyBorder="1" applyAlignment="1">
      <alignment horizontal="right" vertical="center"/>
    </xf>
    <xf numFmtId="2" fontId="92" fillId="0" borderId="16" xfId="0" applyNumberFormat="1" applyFont="1" applyBorder="1" applyAlignment="1">
      <alignment horizontal="right" vertical="center"/>
    </xf>
    <xf numFmtId="2" fontId="92" fillId="39" borderId="18" xfId="0" applyNumberFormat="1" applyFont="1" applyFill="1" applyBorder="1" applyAlignment="1">
      <alignment horizontal="right" vertical="center"/>
    </xf>
    <xf numFmtId="4" fontId="91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3" fillId="32" borderId="13" xfId="0" applyNumberFormat="1" applyFont="1" applyFill="1" applyBorder="1" applyAlignment="1">
      <alignment horizontal="right"/>
    </xf>
    <xf numFmtId="4" fontId="13" fillId="32" borderId="35" xfId="0" applyNumberFormat="1" applyFont="1" applyFill="1" applyBorder="1" applyAlignment="1">
      <alignment horizontal="right"/>
    </xf>
    <xf numFmtId="4" fontId="13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3" fillId="0" borderId="35" xfId="0" applyNumberFormat="1" applyFont="1" applyBorder="1" applyAlignment="1">
      <alignment horizontal="right" vertical="center"/>
    </xf>
    <xf numFmtId="2" fontId="91" fillId="0" borderId="71" xfId="0" applyNumberFormat="1" applyFont="1" applyFill="1" applyBorder="1" applyAlignment="1">
      <alignment horizontal="right" vertical="center"/>
    </xf>
    <xf numFmtId="2" fontId="91" fillId="0" borderId="69" xfId="0" applyNumberFormat="1" applyFont="1" applyFill="1" applyBorder="1" applyAlignment="1">
      <alignment horizontal="right" vertical="center"/>
    </xf>
    <xf numFmtId="2" fontId="91" fillId="0" borderId="70" xfId="0" applyNumberFormat="1" applyFont="1" applyFill="1" applyBorder="1" applyAlignment="1">
      <alignment horizontal="right" vertical="center"/>
    </xf>
    <xf numFmtId="0" fontId="40" fillId="0" borderId="62" xfId="0" applyFont="1" applyBorder="1" applyAlignment="1">
      <alignment horizontal="center" vertical="center" wrapText="1"/>
    </xf>
    <xf numFmtId="2" fontId="92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 vertical="center"/>
    </xf>
    <xf numFmtId="4" fontId="91" fillId="0" borderId="34" xfId="0" applyNumberFormat="1" applyFont="1" applyBorder="1" applyAlignment="1">
      <alignment horizontal="right" vertical="center"/>
    </xf>
    <xf numFmtId="4" fontId="91" fillId="0" borderId="34" xfId="0" applyNumberFormat="1" applyFont="1" applyFill="1" applyBorder="1" applyAlignment="1">
      <alignment horizontal="right" vertical="center"/>
    </xf>
    <xf numFmtId="4" fontId="91" fillId="0" borderId="71" xfId="0" applyNumberFormat="1" applyFont="1" applyFill="1" applyBorder="1" applyAlignment="1">
      <alignment horizontal="right" vertical="center"/>
    </xf>
    <xf numFmtId="4" fontId="91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3" fillId="32" borderId="76" xfId="0" applyNumberFormat="1" applyFont="1" applyFill="1" applyBorder="1" applyAlignment="1">
      <alignment horizontal="right"/>
    </xf>
    <xf numFmtId="4" fontId="91" fillId="0" borderId="31" xfId="0" applyNumberFormat="1" applyFont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3" fillId="0" borderId="41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1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2" fontId="13" fillId="0" borderId="0" xfId="64" applyNumberFormat="1" applyFont="1" applyBorder="1" applyAlignment="1">
      <alignment horizontal="right" vertical="center" wrapText="1"/>
      <protection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4" fontId="13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/>
    </xf>
    <xf numFmtId="2" fontId="1" fillId="0" borderId="54" xfId="0" applyNumberFormat="1" applyFont="1" applyBorder="1" applyAlignment="1">
      <alignment horizontal="right" vertical="center"/>
    </xf>
    <xf numFmtId="0" fontId="20" fillId="32" borderId="98" xfId="0" applyFont="1" applyFill="1" applyBorder="1" applyAlignment="1">
      <alignment horizontal="center" vertical="center" wrapText="1"/>
    </xf>
    <xf numFmtId="4" fontId="18" fillId="0" borderId="99" xfId="0" applyNumberFormat="1" applyFont="1" applyBorder="1" applyAlignment="1">
      <alignment horizontal="center" vertical="top" wrapText="1"/>
    </xf>
    <xf numFmtId="4" fontId="19" fillId="33" borderId="45" xfId="0" applyNumberFormat="1" applyFont="1" applyFill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0" xfId="0" applyFont="1" applyBorder="1" applyAlignment="1">
      <alignment horizontal="center" vertical="center"/>
    </xf>
    <xf numFmtId="2" fontId="1" fillId="41" borderId="23" xfId="0" applyNumberFormat="1" applyFont="1" applyFill="1" applyBorder="1" applyAlignment="1">
      <alignment horizontal="right" vertical="center"/>
    </xf>
    <xf numFmtId="2" fontId="1" fillId="41" borderId="10" xfId="0" applyNumberFormat="1" applyFont="1" applyFill="1" applyBorder="1" applyAlignment="1">
      <alignment horizontal="right" vertical="center"/>
    </xf>
    <xf numFmtId="2" fontId="1" fillId="41" borderId="21" xfId="0" applyNumberFormat="1" applyFont="1" applyFill="1" applyBorder="1" applyAlignment="1">
      <alignment horizontal="right" vertical="center"/>
    </xf>
    <xf numFmtId="2" fontId="1" fillId="41" borderId="92" xfId="0" applyNumberFormat="1" applyFont="1" applyFill="1" applyBorder="1" applyAlignment="1">
      <alignment horizontal="right" vertical="center"/>
    </xf>
    <xf numFmtId="2" fontId="1" fillId="41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2" fontId="13" fillId="41" borderId="22" xfId="0" applyNumberFormat="1" applyFont="1" applyFill="1" applyBorder="1" applyAlignment="1">
      <alignment horizontal="right" vertical="center"/>
    </xf>
    <xf numFmtId="2" fontId="13" fillId="41" borderId="31" xfId="0" applyNumberFormat="1" applyFont="1" applyFill="1" applyBorder="1" applyAlignment="1">
      <alignment horizontal="right" vertical="center"/>
    </xf>
    <xf numFmtId="2" fontId="13" fillId="41" borderId="38" xfId="0" applyNumberFormat="1" applyFont="1" applyFill="1" applyBorder="1" applyAlignment="1">
      <alignment horizontal="right" vertical="center"/>
    </xf>
    <xf numFmtId="2" fontId="13" fillId="41" borderId="37" xfId="0" applyNumberFormat="1" applyFont="1" applyFill="1" applyBorder="1" applyAlignment="1">
      <alignment horizontal="right" vertical="center"/>
    </xf>
    <xf numFmtId="2" fontId="13" fillId="41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1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/>
    </xf>
    <xf numFmtId="2" fontId="19" fillId="33" borderId="14" xfId="0" applyNumberFormat="1" applyFont="1" applyFill="1" applyBorder="1" applyAlignment="1">
      <alignment/>
    </xf>
    <xf numFmtId="0" fontId="20" fillId="0" borderId="98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/>
    </xf>
    <xf numFmtId="2" fontId="19" fillId="33" borderId="45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 vertical="center"/>
    </xf>
    <xf numFmtId="2" fontId="18" fillId="0" borderId="39" xfId="0" applyNumberFormat="1" applyFont="1" applyBorder="1" applyAlignment="1">
      <alignment vertical="center" wrapText="1"/>
    </xf>
    <xf numFmtId="2" fontId="19" fillId="33" borderId="14" xfId="0" applyNumberFormat="1" applyFont="1" applyFill="1" applyBorder="1" applyAlignment="1">
      <alignment vertical="center"/>
    </xf>
    <xf numFmtId="2" fontId="19" fillId="33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3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3" fillId="32" borderId="103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91" fillId="39" borderId="50" xfId="0" applyNumberFormat="1" applyFont="1" applyFill="1" applyBorder="1" applyAlignment="1">
      <alignment horizontal="right" vertical="center"/>
    </xf>
    <xf numFmtId="2" fontId="91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64" applyFont="1" applyAlignment="1">
      <alignment vertical="center"/>
      <protection/>
    </xf>
    <xf numFmtId="2" fontId="1" fillId="0" borderId="0" xfId="64" applyNumberFormat="1" applyFont="1" applyBorder="1" applyAlignment="1">
      <alignment horizontal="center" vertical="center" wrapText="1"/>
      <protection/>
    </xf>
    <xf numFmtId="1" fontId="1" fillId="0" borderId="0" xfId="64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1" fillId="0" borderId="0" xfId="64" applyNumberFormat="1" applyFont="1" applyBorder="1" applyAlignment="1">
      <alignment horizontal="center" vertical="center" wrapText="1"/>
      <protection/>
    </xf>
    <xf numFmtId="1" fontId="1" fillId="0" borderId="0" xfId="64" applyNumberFormat="1" applyFont="1" applyBorder="1" applyAlignment="1">
      <alignment horizontal="right" vertical="center"/>
      <protection/>
    </xf>
    <xf numFmtId="1" fontId="1" fillId="0" borderId="0" xfId="64" applyNumberFormat="1" applyFont="1" applyBorder="1" applyAlignment="1">
      <alignment horizontal="right" vertical="center" wrapText="1"/>
      <protection/>
    </xf>
    <xf numFmtId="0" fontId="13" fillId="0" borderId="85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3" fillId="0" borderId="0" xfId="64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93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13" fillId="0" borderId="8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" fillId="0" borderId="0" xfId="64" applyFont="1" applyFill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1" fillId="32" borderId="65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/>
    </xf>
    <xf numFmtId="2" fontId="94" fillId="0" borderId="0" xfId="64" applyNumberFormat="1" applyFont="1" applyBorder="1" applyAlignment="1">
      <alignment horizontal="right" vertical="center" wrapText="1"/>
      <protection/>
    </xf>
    <xf numFmtId="2" fontId="1" fillId="0" borderId="28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86" fillId="39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1" fontId="13" fillId="0" borderId="35" xfId="0" applyNumberFormat="1" applyFont="1" applyFill="1" applyBorder="1" applyAlignment="1">
      <alignment horizontal="right" vertical="center"/>
    </xf>
    <xf numFmtId="3" fontId="1" fillId="0" borderId="0" xfId="64" applyNumberFormat="1" applyFont="1" applyFill="1" applyAlignment="1">
      <alignment vertical="center"/>
      <protection/>
    </xf>
    <xf numFmtId="3" fontId="1" fillId="0" borderId="0" xfId="0" applyNumberFormat="1" applyFont="1" applyFill="1" applyAlignment="1">
      <alignment vertical="center"/>
    </xf>
    <xf numFmtId="3" fontId="94" fillId="0" borderId="0" xfId="64" applyNumberFormat="1" applyFont="1" applyFill="1" applyBorder="1" applyAlignment="1">
      <alignment horizontal="right" vertical="center" wrapText="1"/>
      <protection/>
    </xf>
    <xf numFmtId="3" fontId="93" fillId="0" borderId="0" xfId="64" applyNumberFormat="1" applyFont="1" applyFill="1" applyBorder="1" applyAlignment="1">
      <alignment horizontal="center" vertical="center" wrapText="1"/>
      <protection/>
    </xf>
    <xf numFmtId="3" fontId="93" fillId="0" borderId="0" xfId="0" applyNumberFormat="1" applyFont="1" applyFill="1" applyAlignment="1">
      <alignment vertical="center"/>
    </xf>
    <xf numFmtId="4" fontId="13" fillId="0" borderId="14" xfId="0" applyNumberFormat="1" applyFont="1" applyFill="1" applyBorder="1" applyAlignment="1">
      <alignment horizontal="right" vertical="center"/>
    </xf>
    <xf numFmtId="3" fontId="13" fillId="0" borderId="35" xfId="0" applyNumberFormat="1" applyFont="1" applyBorder="1" applyAlignment="1">
      <alignment horizontal="right" vertical="center"/>
    </xf>
    <xf numFmtId="0" fontId="1" fillId="0" borderId="86" xfId="0" applyFont="1" applyBorder="1" applyAlignment="1">
      <alignment horizontal="center" vertical="center"/>
    </xf>
    <xf numFmtId="2" fontId="86" fillId="39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 wrapText="1"/>
    </xf>
    <xf numFmtId="2" fontId="1" fillId="0" borderId="12" xfId="64" applyNumberFormat="1" applyFont="1" applyBorder="1" applyAlignment="1">
      <alignment horizontal="right" vertical="center" wrapText="1"/>
      <protection/>
    </xf>
    <xf numFmtId="3" fontId="1" fillId="0" borderId="12" xfId="64" applyNumberFormat="1" applyFont="1" applyFill="1" applyBorder="1" applyAlignment="1">
      <alignment horizontal="right" vertical="center" wrapText="1"/>
      <protection/>
    </xf>
    <xf numFmtId="0" fontId="1" fillId="39" borderId="0" xfId="0" applyFont="1" applyFill="1" applyAlignment="1">
      <alignment vertical="center"/>
    </xf>
    <xf numFmtId="0" fontId="93" fillId="39" borderId="0" xfId="0" applyFont="1" applyFill="1" applyAlignment="1">
      <alignment vertical="center"/>
    </xf>
    <xf numFmtId="3" fontId="93" fillId="0" borderId="12" xfId="0" applyNumberFormat="1" applyFont="1" applyFill="1" applyBorder="1" applyAlignment="1">
      <alignment horizontal="right" vertical="center" wrapText="1"/>
    </xf>
    <xf numFmtId="2" fontId="93" fillId="0" borderId="12" xfId="0" applyNumberFormat="1" applyFont="1" applyBorder="1" applyAlignment="1">
      <alignment horizontal="right" vertical="center"/>
    </xf>
    <xf numFmtId="2" fontId="1" fillId="0" borderId="0" xfId="64" applyNumberFormat="1" applyFont="1" applyBorder="1" applyAlignment="1">
      <alignment horizontal="right" vertical="center" wrapText="1"/>
      <protection/>
    </xf>
    <xf numFmtId="2" fontId="93" fillId="0" borderId="12" xfId="0" applyNumberFormat="1" applyFont="1" applyBorder="1" applyAlignment="1">
      <alignment horizontal="right" vertical="center" wrapText="1"/>
    </xf>
    <xf numFmtId="2" fontId="93" fillId="0" borderId="18" xfId="0" applyNumberFormat="1" applyFont="1" applyBorder="1" applyAlignment="1">
      <alignment horizontal="right" vertical="center" wrapText="1"/>
    </xf>
    <xf numFmtId="3" fontId="93" fillId="0" borderId="12" xfId="64" applyNumberFormat="1" applyFont="1" applyFill="1" applyBorder="1" applyAlignment="1">
      <alignment horizontal="right" vertical="center" wrapText="1"/>
      <protection/>
    </xf>
    <xf numFmtId="0" fontId="1" fillId="0" borderId="7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3" fillId="0" borderId="30" xfId="64" applyFont="1" applyFill="1" applyBorder="1" applyAlignment="1">
      <alignment horizontal="left" vertical="center"/>
      <protection/>
    </xf>
    <xf numFmtId="0" fontId="13" fillId="0" borderId="30" xfId="64" applyFont="1" applyBorder="1" applyAlignment="1">
      <alignment horizontal="left" vertical="center"/>
      <protection/>
    </xf>
    <xf numFmtId="0" fontId="13" fillId="39" borderId="30" xfId="64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42" borderId="0" xfId="0" applyFont="1" applyFill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39" borderId="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10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2" fontId="1" fillId="0" borderId="102" xfId="0" applyNumberFormat="1" applyFont="1" applyFill="1" applyBorder="1" applyAlignment="1">
      <alignment horizontal="center" vertical="center"/>
    </xf>
    <xf numFmtId="2" fontId="1" fillId="0" borderId="104" xfId="0" applyNumberFormat="1" applyFont="1" applyFill="1" applyBorder="1" applyAlignment="1">
      <alignment horizontal="center" vertical="center"/>
    </xf>
    <xf numFmtId="2" fontId="1" fillId="0" borderId="75" xfId="0" applyNumberFormat="1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/>
    </xf>
    <xf numFmtId="2" fontId="1" fillId="0" borderId="8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93" fillId="0" borderId="41" xfId="0" applyNumberFormat="1" applyFont="1" applyBorder="1" applyAlignment="1">
      <alignment horizontal="center" vertical="center"/>
    </xf>
    <xf numFmtId="2" fontId="93" fillId="0" borderId="43" xfId="0" applyNumberFormat="1" applyFont="1" applyBorder="1" applyAlignment="1">
      <alignment horizontal="center" vertical="center"/>
    </xf>
    <xf numFmtId="2" fontId="93" fillId="0" borderId="13" xfId="0" applyNumberFormat="1" applyFont="1" applyBorder="1" applyAlignment="1">
      <alignment horizontal="center" vertical="center"/>
    </xf>
    <xf numFmtId="2" fontId="93" fillId="0" borderId="41" xfId="64" applyNumberFormat="1" applyFont="1" applyBorder="1" applyAlignment="1">
      <alignment horizontal="center" vertical="center" wrapText="1"/>
      <protection/>
    </xf>
    <xf numFmtId="2" fontId="93" fillId="0" borderId="43" xfId="64" applyNumberFormat="1" applyFont="1" applyBorder="1" applyAlignment="1">
      <alignment horizontal="center" vertical="center" wrapText="1"/>
      <protection/>
    </xf>
    <xf numFmtId="2" fontId="93" fillId="0" borderId="13" xfId="64" applyNumberFormat="1" applyFont="1" applyBorder="1" applyAlignment="1">
      <alignment horizontal="center" vertical="center" wrapText="1"/>
      <protection/>
    </xf>
    <xf numFmtId="0" fontId="1" fillId="40" borderId="60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3" fillId="4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34" borderId="106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56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6" fillId="0" borderId="1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40" borderId="92" xfId="0" applyFont="1" applyFill="1" applyBorder="1" applyAlignment="1">
      <alignment horizontal="center" vertical="center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27" xfId="0" applyFont="1" applyFill="1" applyBorder="1" applyAlignment="1">
      <alignment horizontal="center" vertical="center" wrapText="1"/>
    </xf>
    <xf numFmtId="0" fontId="16" fillId="40" borderId="110" xfId="0" applyFont="1" applyFill="1" applyBorder="1" applyAlignment="1">
      <alignment horizontal="center" vertical="center" wrapText="1"/>
    </xf>
    <xf numFmtId="0" fontId="16" fillId="40" borderId="63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 wrapText="1"/>
    </xf>
    <xf numFmtId="0" fontId="16" fillId="40" borderId="108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20" fillId="0" borderId="1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2" fontId="18" fillId="44" borderId="33" xfId="0" applyNumberFormat="1" applyFont="1" applyFill="1" applyBorder="1" applyAlignment="1">
      <alignment horizontal="right" wrapText="1"/>
    </xf>
    <xf numFmtId="2" fontId="18" fillId="44" borderId="31" xfId="0" applyNumberFormat="1" applyFont="1" applyFill="1" applyBorder="1" applyAlignment="1">
      <alignment horizontal="right" wrapText="1"/>
    </xf>
    <xf numFmtId="0" fontId="16" fillId="0" borderId="11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8" fillId="44" borderId="110" xfId="0" applyFont="1" applyFill="1" applyBorder="1" applyAlignment="1">
      <alignment horizontal="left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8" fillId="44" borderId="105" xfId="0" applyNumberFormat="1" applyFont="1" applyFill="1" applyBorder="1" applyAlignment="1">
      <alignment horizontal="right" wrapText="1"/>
    </xf>
    <xf numFmtId="2" fontId="18" fillId="44" borderId="101" xfId="0" applyNumberFormat="1" applyFont="1" applyFill="1" applyBorder="1" applyAlignment="1">
      <alignment horizontal="right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9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20" fillId="32" borderId="110" xfId="0" applyFont="1" applyFill="1" applyBorder="1" applyAlignment="1">
      <alignment horizontal="center" vertical="center" wrapText="1"/>
    </xf>
    <xf numFmtId="0" fontId="20" fillId="32" borderId="63" xfId="0" applyFont="1" applyFill="1" applyBorder="1" applyAlignment="1">
      <alignment horizontal="center" vertical="center" wrapText="1"/>
    </xf>
    <xf numFmtId="0" fontId="20" fillId="32" borderId="61" xfId="0" applyFont="1" applyFill="1" applyBorder="1" applyAlignment="1">
      <alignment horizontal="center" vertical="center"/>
    </xf>
    <xf numFmtId="0" fontId="20" fillId="32" borderId="2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85" fillId="0" borderId="61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85" fillId="0" borderId="110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20" fillId="32" borderId="24" xfId="0" applyFont="1" applyFill="1" applyBorder="1" applyAlignment="1">
      <alignment horizontal="center" vertical="center" wrapText="1"/>
    </xf>
    <xf numFmtId="2" fontId="18" fillId="44" borderId="20" xfId="0" applyNumberFormat="1" applyFont="1" applyFill="1" applyBorder="1" applyAlignment="1">
      <alignment horizontal="right" wrapText="1"/>
    </xf>
    <xf numFmtId="2" fontId="18" fillId="44" borderId="22" xfId="0" applyNumberFormat="1" applyFont="1" applyFill="1" applyBorder="1" applyAlignment="1">
      <alignment horizontal="right" wrapText="1"/>
    </xf>
    <xf numFmtId="2" fontId="18" fillId="44" borderId="54" xfId="0" applyNumberFormat="1" applyFont="1" applyFill="1" applyBorder="1" applyAlignment="1">
      <alignment horizontal="right" wrapText="1"/>
    </xf>
    <xf numFmtId="2" fontId="18" fillId="44" borderId="39" xfId="0" applyNumberFormat="1" applyFont="1" applyFill="1" applyBorder="1" applyAlignment="1">
      <alignment horizontal="right" wrapText="1"/>
    </xf>
    <xf numFmtId="2" fontId="18" fillId="44" borderId="62" xfId="0" applyNumberFormat="1" applyFont="1" applyFill="1" applyBorder="1" applyAlignment="1">
      <alignment horizontal="right" wrapText="1"/>
    </xf>
    <xf numFmtId="2" fontId="18" fillId="44" borderId="69" xfId="0" applyNumberFormat="1" applyFont="1" applyFill="1" applyBorder="1" applyAlignment="1">
      <alignment horizontal="right" wrapText="1"/>
    </xf>
    <xf numFmtId="2" fontId="1" fillId="44" borderId="33" xfId="0" applyNumberFormat="1" applyFont="1" applyFill="1" applyBorder="1" applyAlignment="1">
      <alignment horizontal="right"/>
    </xf>
    <xf numFmtId="2" fontId="1" fillId="44" borderId="31" xfId="0" applyNumberFormat="1" applyFont="1" applyFill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6" fillId="34" borderId="113" xfId="0" applyFont="1" applyFill="1" applyBorder="1" applyAlignment="1">
      <alignment horizontal="center" vertical="center"/>
    </xf>
    <xf numFmtId="0" fontId="6" fillId="34" borderId="114" xfId="0" applyFont="1" applyFill="1" applyBorder="1" applyAlignment="1">
      <alignment horizontal="center" vertical="center"/>
    </xf>
    <xf numFmtId="0" fontId="6" fillId="34" borderId="109" xfId="0" applyFont="1" applyFill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2" borderId="55" xfId="0" applyFill="1" applyBorder="1" applyAlignment="1">
      <alignment horizontal="center"/>
    </xf>
    <xf numFmtId="0" fontId="0" fillId="42" borderId="43" xfId="0" applyFill="1" applyBorder="1" applyAlignment="1">
      <alignment horizontal="center"/>
    </xf>
    <xf numFmtId="0" fontId="0" fillId="42" borderId="45" xfId="0" applyFill="1" applyBorder="1" applyAlignment="1">
      <alignment horizontal="center"/>
    </xf>
    <xf numFmtId="176" fontId="4" fillId="42" borderId="85" xfId="0" applyNumberFormat="1" applyFont="1" applyFill="1" applyBorder="1" applyAlignment="1">
      <alignment horizontal="center"/>
    </xf>
    <xf numFmtId="176" fontId="4" fillId="42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6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/>
    </xf>
    <xf numFmtId="0" fontId="20" fillId="32" borderId="116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center" vertical="center" wrapText="1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108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6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40" fillId="0" borderId="23" xfId="0" applyFont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4" borderId="110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20" fillId="32" borderId="6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2" fontId="29" fillId="33" borderId="78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33" borderId="27" xfId="0" applyNumberFormat="1" applyFont="1" applyFill="1" applyBorder="1" applyAlignment="1">
      <alignment horizontal="center" vertical="center" wrapText="1"/>
    </xf>
    <xf numFmtId="2" fontId="29" fillId="33" borderId="79" xfId="0" applyNumberFormat="1" applyFont="1" applyFill="1" applyBorder="1" applyAlignment="1">
      <alignment horizontal="center" vertical="center" wrapText="1"/>
    </xf>
    <xf numFmtId="2" fontId="29" fillId="33" borderId="32" xfId="0" applyNumberFormat="1" applyFont="1" applyFill="1" applyBorder="1" applyAlignment="1">
      <alignment horizontal="center" vertical="center" wrapText="1"/>
    </xf>
    <xf numFmtId="2" fontId="29" fillId="33" borderId="34" xfId="0" applyNumberFormat="1" applyFont="1" applyFill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117" xfId="0" applyFont="1" applyFill="1" applyBorder="1" applyAlignment="1">
      <alignment horizontal="center" vertical="center" wrapText="1"/>
    </xf>
    <xf numFmtId="0" fontId="29" fillId="33" borderId="93" xfId="0" applyFont="1" applyFill="1" applyBorder="1" applyAlignment="1">
      <alignment horizontal="center" vertical="center" wrapText="1"/>
    </xf>
    <xf numFmtId="0" fontId="29" fillId="33" borderId="118" xfId="0" applyFont="1" applyFill="1" applyBorder="1" applyAlignment="1">
      <alignment horizontal="center" vertical="center" wrapText="1"/>
    </xf>
    <xf numFmtId="2" fontId="29" fillId="0" borderId="78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114" xfId="0" applyFont="1" applyFill="1" applyBorder="1" applyAlignment="1">
      <alignment horizontal="center" vertical="center" wrapText="1"/>
    </xf>
    <xf numFmtId="0" fontId="29" fillId="33" borderId="119" xfId="0" applyFont="1" applyFill="1" applyBorder="1" applyAlignment="1">
      <alignment horizontal="center" vertical="center" wrapText="1"/>
    </xf>
    <xf numFmtId="0" fontId="29" fillId="33" borderId="115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33" borderId="103" xfId="0" applyFont="1" applyFill="1" applyBorder="1" applyAlignment="1">
      <alignment horizontal="center" vertical="center" wrapText="1"/>
    </xf>
    <xf numFmtId="0" fontId="29" fillId="33" borderId="6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2" fontId="29" fillId="33" borderId="120" xfId="0" applyNumberFormat="1" applyFont="1" applyFill="1" applyBorder="1" applyAlignment="1">
      <alignment horizontal="center" vertical="center" wrapText="1"/>
    </xf>
    <xf numFmtId="2" fontId="29" fillId="33" borderId="121" xfId="0" applyNumberFormat="1" applyFont="1" applyFill="1" applyBorder="1" applyAlignment="1">
      <alignment horizontal="center" vertical="center" wrapText="1"/>
    </xf>
    <xf numFmtId="2" fontId="29" fillId="33" borderId="46" xfId="0" applyNumberFormat="1" applyFont="1" applyFill="1" applyBorder="1" applyAlignment="1">
      <alignment horizontal="center" vertical="center" wrapText="1"/>
    </xf>
    <xf numFmtId="2" fontId="29" fillId="0" borderId="79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2" fontId="29" fillId="0" borderId="120" xfId="0" applyNumberFormat="1" applyFont="1" applyBorder="1" applyAlignment="1">
      <alignment horizontal="center" vertical="center" wrapText="1"/>
    </xf>
    <xf numFmtId="2" fontId="29" fillId="0" borderId="121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0" fontId="20" fillId="32" borderId="112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4"/>
  <sheetViews>
    <sheetView tabSelected="1" view="pageBreakPreview" zoomScaleNormal="110" zoomScaleSheetLayoutView="100" workbookViewId="0" topLeftCell="A1">
      <selection activeCell="A13" sqref="A13:P13"/>
    </sheetView>
  </sheetViews>
  <sheetFormatPr defaultColWidth="9.140625" defaultRowHeight="12.75"/>
  <cols>
    <col min="1" max="1" width="13.8515625" style="883" customWidth="1"/>
    <col min="2" max="2" width="12.28125" style="883" customWidth="1"/>
    <col min="3" max="3" width="12.00390625" style="883" customWidth="1"/>
    <col min="4" max="4" width="11.28125" style="883" customWidth="1"/>
    <col min="5" max="5" width="9.7109375" style="883" customWidth="1"/>
    <col min="6" max="6" width="10.28125" style="883" customWidth="1"/>
    <col min="7" max="7" width="10.140625" style="883" customWidth="1"/>
    <col min="8" max="8" width="8.57421875" style="887" customWidth="1"/>
    <col min="9" max="9" width="12.421875" style="887" customWidth="1"/>
    <col min="10" max="10" width="12.140625" style="887" customWidth="1"/>
    <col min="11" max="11" width="9.57421875" style="887" customWidth="1"/>
    <col min="12" max="13" width="9.140625" style="887" customWidth="1"/>
    <col min="14" max="14" width="10.421875" style="883" customWidth="1"/>
    <col min="15" max="15" width="10.28125" style="883" customWidth="1"/>
    <col min="16" max="16" width="10.57421875" style="883" customWidth="1"/>
    <col min="17" max="17" width="3.421875" style="883" customWidth="1"/>
    <col min="18" max="18" width="20.00390625" style="883" customWidth="1"/>
    <col min="19" max="19" width="20.57421875" style="883" customWidth="1"/>
    <col min="20" max="16384" width="9.140625" style="883" customWidth="1"/>
  </cols>
  <sheetData>
    <row r="1" spans="1:16" ht="15.75">
      <c r="A1" s="965" t="s">
        <v>284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</row>
    <row r="2" spans="1:16" s="946" customFormat="1" ht="20.25">
      <c r="A2" s="1237" t="s">
        <v>264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</row>
    <row r="3" spans="1:16" s="946" customFormat="1" ht="20.25">
      <c r="A3" s="1237" t="s">
        <v>267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</row>
    <row r="4" spans="1:16" s="946" customFormat="1" ht="15.75">
      <c r="A4" s="969" t="s">
        <v>265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</row>
    <row r="5" spans="1:18" s="946" customFormat="1" ht="15.75">
      <c r="A5" s="966" t="s">
        <v>266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R5" s="947"/>
    </row>
    <row r="6" spans="1:16" s="888" customFormat="1" ht="12" thickBot="1">
      <c r="A6" s="962" t="s">
        <v>278</v>
      </c>
      <c r="B6" s="962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</row>
    <row r="7" spans="1:16" s="887" customFormat="1" ht="22.5">
      <c r="A7" s="980" t="s">
        <v>19</v>
      </c>
      <c r="B7" s="982" t="s">
        <v>263</v>
      </c>
      <c r="C7" s="982"/>
      <c r="D7" s="982"/>
      <c r="E7" s="982"/>
      <c r="F7" s="967" t="s">
        <v>225</v>
      </c>
      <c r="G7" s="967" t="s">
        <v>226</v>
      </c>
      <c r="H7" s="959" t="s">
        <v>274</v>
      </c>
      <c r="I7" s="960"/>
      <c r="J7" s="960"/>
      <c r="K7" s="960"/>
      <c r="L7" s="960"/>
      <c r="M7" s="961"/>
      <c r="N7" s="967" t="s">
        <v>276</v>
      </c>
      <c r="O7" s="907" t="s">
        <v>1</v>
      </c>
      <c r="P7" s="908" t="s">
        <v>33</v>
      </c>
    </row>
    <row r="8" spans="1:16" s="887" customFormat="1" ht="23.25" customHeight="1" thickBot="1">
      <c r="A8" s="981"/>
      <c r="B8" s="970" t="s">
        <v>24</v>
      </c>
      <c r="C8" s="971"/>
      <c r="D8" s="971"/>
      <c r="E8" s="972"/>
      <c r="F8" s="968"/>
      <c r="G8" s="968"/>
      <c r="H8" s="898" t="s">
        <v>268</v>
      </c>
      <c r="I8" s="898" t="s">
        <v>269</v>
      </c>
      <c r="J8" s="898" t="s">
        <v>270</v>
      </c>
      <c r="K8" s="898" t="s">
        <v>271</v>
      </c>
      <c r="L8" s="898" t="s">
        <v>272</v>
      </c>
      <c r="M8" s="898" t="s">
        <v>273</v>
      </c>
      <c r="N8" s="968"/>
      <c r="O8" s="909" t="s">
        <v>29</v>
      </c>
      <c r="P8" s="910" t="s">
        <v>29</v>
      </c>
    </row>
    <row r="9" spans="1:16" s="887" customFormat="1" ht="12.75" customHeight="1">
      <c r="A9" s="906" t="s">
        <v>8</v>
      </c>
      <c r="B9" s="983">
        <v>509</v>
      </c>
      <c r="C9" s="984"/>
      <c r="D9" s="984"/>
      <c r="E9" s="985"/>
      <c r="F9" s="903">
        <v>174</v>
      </c>
      <c r="G9" s="903">
        <v>32.2</v>
      </c>
      <c r="H9" s="930">
        <v>8</v>
      </c>
      <c r="I9" s="931">
        <v>5</v>
      </c>
      <c r="J9" s="930">
        <v>3</v>
      </c>
      <c r="K9" s="930">
        <v>5</v>
      </c>
      <c r="L9" s="931">
        <v>4</v>
      </c>
      <c r="M9" s="931">
        <v>34</v>
      </c>
      <c r="N9" s="893">
        <v>180</v>
      </c>
      <c r="O9" s="893">
        <v>105</v>
      </c>
      <c r="P9" s="923">
        <v>71</v>
      </c>
    </row>
    <row r="10" spans="1:16" s="887" customFormat="1" ht="12.75" customHeight="1" thickBot="1">
      <c r="A10" s="906" t="s">
        <v>3</v>
      </c>
      <c r="B10" s="986">
        <v>516</v>
      </c>
      <c r="C10" s="987"/>
      <c r="D10" s="987"/>
      <c r="E10" s="988"/>
      <c r="F10" s="903">
        <v>169</v>
      </c>
      <c r="G10" s="903">
        <v>31.8</v>
      </c>
      <c r="H10" s="930">
        <v>12</v>
      </c>
      <c r="I10" s="930">
        <v>5</v>
      </c>
      <c r="J10" s="930">
        <v>3</v>
      </c>
      <c r="K10" s="930">
        <v>3</v>
      </c>
      <c r="L10" s="930">
        <v>4</v>
      </c>
      <c r="M10" s="930">
        <v>38</v>
      </c>
      <c r="N10" s="903">
        <v>200</v>
      </c>
      <c r="O10" s="903">
        <v>111</v>
      </c>
      <c r="P10" s="904">
        <v>61</v>
      </c>
    </row>
    <row r="11" spans="1:17" s="887" customFormat="1" ht="13.5" customHeight="1" thickBot="1">
      <c r="A11" s="905" t="s">
        <v>13</v>
      </c>
      <c r="B11" s="989">
        <f>SUM(B9:E10)</f>
        <v>1025</v>
      </c>
      <c r="C11" s="990"/>
      <c r="D11" s="990"/>
      <c r="E11" s="991"/>
      <c r="F11" s="911">
        <f aca="true" t="shared" si="0" ref="F11:P11">SUM(F9:F10)</f>
        <v>343</v>
      </c>
      <c r="G11" s="911">
        <f t="shared" si="0"/>
        <v>64</v>
      </c>
      <c r="H11" s="932">
        <f t="shared" si="0"/>
        <v>20</v>
      </c>
      <c r="I11" s="932">
        <f t="shared" si="0"/>
        <v>10</v>
      </c>
      <c r="J11" s="932">
        <f t="shared" si="0"/>
        <v>6</v>
      </c>
      <c r="K11" s="932">
        <f t="shared" si="0"/>
        <v>8</v>
      </c>
      <c r="L11" s="932">
        <f t="shared" si="0"/>
        <v>8</v>
      </c>
      <c r="M11" s="932">
        <f t="shared" si="0"/>
        <v>72</v>
      </c>
      <c r="N11" s="911">
        <f t="shared" si="0"/>
        <v>380</v>
      </c>
      <c r="O11" s="911">
        <f t="shared" si="0"/>
        <v>216</v>
      </c>
      <c r="P11" s="938">
        <f t="shared" si="0"/>
        <v>132</v>
      </c>
      <c r="Q11" s="912"/>
    </row>
    <row r="12" spans="1:11" ht="11.25">
      <c r="A12" s="885"/>
      <c r="B12" s="884"/>
      <c r="C12" s="884"/>
      <c r="D12" s="884"/>
      <c r="E12" s="884"/>
      <c r="F12" s="884"/>
      <c r="G12" s="884"/>
      <c r="H12" s="914"/>
      <c r="I12" s="914"/>
      <c r="J12" s="914"/>
      <c r="K12" s="914"/>
    </row>
    <row r="13" spans="1:16" s="894" customFormat="1" ht="12" thickBot="1">
      <c r="A13" s="963" t="s">
        <v>281</v>
      </c>
      <c r="B13" s="963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</row>
    <row r="14" spans="1:16" ht="22.5" customHeight="1">
      <c r="A14" s="978" t="s">
        <v>19</v>
      </c>
      <c r="B14" s="956" t="s">
        <v>263</v>
      </c>
      <c r="C14" s="957"/>
      <c r="D14" s="957"/>
      <c r="E14" s="958"/>
      <c r="F14" s="954" t="s">
        <v>225</v>
      </c>
      <c r="G14" s="954" t="s">
        <v>226</v>
      </c>
      <c r="H14" s="959" t="s">
        <v>274</v>
      </c>
      <c r="I14" s="960"/>
      <c r="J14" s="960"/>
      <c r="K14" s="960"/>
      <c r="L14" s="960"/>
      <c r="M14" s="961"/>
      <c r="N14" s="954" t="s">
        <v>275</v>
      </c>
      <c r="O14" s="895" t="s">
        <v>1</v>
      </c>
      <c r="P14" s="896" t="s">
        <v>33</v>
      </c>
    </row>
    <row r="15" spans="1:16" ht="13.5" customHeight="1" thickBot="1">
      <c r="A15" s="979"/>
      <c r="B15" s="992" t="s">
        <v>25</v>
      </c>
      <c r="C15" s="993"/>
      <c r="D15" s="993"/>
      <c r="E15" s="994"/>
      <c r="F15" s="955"/>
      <c r="G15" s="955"/>
      <c r="H15" s="898" t="s">
        <v>268</v>
      </c>
      <c r="I15" s="898" t="s">
        <v>269</v>
      </c>
      <c r="J15" s="898" t="s">
        <v>270</v>
      </c>
      <c r="K15" s="898" t="s">
        <v>271</v>
      </c>
      <c r="L15" s="898" t="s">
        <v>272</v>
      </c>
      <c r="M15" s="898" t="s">
        <v>273</v>
      </c>
      <c r="N15" s="955"/>
      <c r="O15" s="897" t="s">
        <v>29</v>
      </c>
      <c r="P15" s="899" t="s">
        <v>29</v>
      </c>
    </row>
    <row r="16" spans="1:16" ht="13.5" customHeight="1" thickBot="1">
      <c r="A16" s="940" t="s">
        <v>8</v>
      </c>
      <c r="B16" s="995">
        <v>1126.66</v>
      </c>
      <c r="C16" s="996"/>
      <c r="D16" s="996"/>
      <c r="E16" s="997"/>
      <c r="F16" s="949">
        <v>264.22</v>
      </c>
      <c r="G16" s="941"/>
      <c r="H16" s="942"/>
      <c r="I16" s="942"/>
      <c r="J16" s="942"/>
      <c r="K16" s="942"/>
      <c r="L16" s="943"/>
      <c r="M16" s="948">
        <v>70</v>
      </c>
      <c r="N16" s="951">
        <v>2885.32</v>
      </c>
      <c r="O16" s="951">
        <v>168.94</v>
      </c>
      <c r="P16" s="952">
        <v>133.2</v>
      </c>
    </row>
    <row r="17" spans="1:16" ht="11.25">
      <c r="A17" s="924"/>
      <c r="B17" s="925"/>
      <c r="C17" s="925"/>
      <c r="D17" s="901"/>
      <c r="E17" s="925"/>
      <c r="F17" s="925"/>
      <c r="G17" s="926"/>
      <c r="H17" s="927"/>
      <c r="I17" s="927"/>
      <c r="J17" s="927"/>
      <c r="K17" s="927"/>
      <c r="L17" s="928"/>
      <c r="M17" s="928"/>
      <c r="N17" s="929"/>
      <c r="O17" s="929"/>
      <c r="P17" s="929"/>
    </row>
    <row r="18" spans="1:11" ht="11.25">
      <c r="A18" s="885"/>
      <c r="B18" s="884"/>
      <c r="C18" s="884"/>
      <c r="D18" s="884"/>
      <c r="E18" s="890"/>
      <c r="F18" s="891"/>
      <c r="G18" s="884"/>
      <c r="H18" s="914"/>
      <c r="I18" s="914"/>
      <c r="J18" s="914"/>
      <c r="K18" s="914"/>
    </row>
    <row r="19" spans="1:16" s="894" customFormat="1" ht="12" thickBot="1">
      <c r="A19" s="964" t="s">
        <v>282</v>
      </c>
      <c r="B19" s="964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4"/>
      <c r="P19" s="964"/>
    </row>
    <row r="20" spans="1:16" ht="22.5" customHeight="1">
      <c r="A20" s="978" t="s">
        <v>19</v>
      </c>
      <c r="B20" s="956" t="s">
        <v>263</v>
      </c>
      <c r="C20" s="957"/>
      <c r="D20" s="957"/>
      <c r="E20" s="958"/>
      <c r="F20" s="954" t="s">
        <v>225</v>
      </c>
      <c r="G20" s="954" t="s">
        <v>226</v>
      </c>
      <c r="H20" s="959" t="s">
        <v>274</v>
      </c>
      <c r="I20" s="960"/>
      <c r="J20" s="960"/>
      <c r="K20" s="960"/>
      <c r="L20" s="960"/>
      <c r="M20" s="961"/>
      <c r="N20" s="954" t="s">
        <v>275</v>
      </c>
      <c r="O20" s="895" t="s">
        <v>1</v>
      </c>
      <c r="P20" s="896" t="s">
        <v>33</v>
      </c>
    </row>
    <row r="21" spans="1:16" ht="13.5" customHeight="1" thickBot="1">
      <c r="A21" s="979"/>
      <c r="B21" s="992" t="s">
        <v>25</v>
      </c>
      <c r="C21" s="993"/>
      <c r="D21" s="993"/>
      <c r="E21" s="994"/>
      <c r="F21" s="955"/>
      <c r="G21" s="955"/>
      <c r="H21" s="898" t="s">
        <v>268</v>
      </c>
      <c r="I21" s="898" t="s">
        <v>269</v>
      </c>
      <c r="J21" s="898" t="s">
        <v>270</v>
      </c>
      <c r="K21" s="898" t="s">
        <v>271</v>
      </c>
      <c r="L21" s="898" t="s">
        <v>272</v>
      </c>
      <c r="M21" s="898" t="s">
        <v>273</v>
      </c>
      <c r="N21" s="955"/>
      <c r="O21" s="897" t="s">
        <v>29</v>
      </c>
      <c r="P21" s="899" t="s">
        <v>29</v>
      </c>
    </row>
    <row r="22" spans="1:16" ht="13.5" customHeight="1" thickBot="1">
      <c r="A22" s="940" t="s">
        <v>8</v>
      </c>
      <c r="B22" s="998">
        <v>221.44</v>
      </c>
      <c r="C22" s="999"/>
      <c r="D22" s="999"/>
      <c r="E22" s="1000"/>
      <c r="F22" s="944"/>
      <c r="G22" s="944"/>
      <c r="H22" s="953">
        <v>71</v>
      </c>
      <c r="I22" s="953">
        <v>55</v>
      </c>
      <c r="J22" s="945"/>
      <c r="K22" s="953">
        <v>55</v>
      </c>
      <c r="L22" s="948">
        <v>68</v>
      </c>
      <c r="M22" s="948">
        <v>22</v>
      </c>
      <c r="N22" s="951">
        <v>691</v>
      </c>
      <c r="O22" s="951">
        <v>24.12</v>
      </c>
      <c r="P22" s="952">
        <v>51.48</v>
      </c>
    </row>
    <row r="23" spans="1:13" ht="11.25">
      <c r="A23" s="885"/>
      <c r="B23" s="884"/>
      <c r="C23" s="884"/>
      <c r="D23" s="884"/>
      <c r="E23" s="886"/>
      <c r="F23" s="889"/>
      <c r="G23" s="884"/>
      <c r="H23" s="933"/>
      <c r="I23" s="933"/>
      <c r="J23" s="933"/>
      <c r="K23" s="933"/>
      <c r="L23" s="934"/>
      <c r="M23" s="934"/>
    </row>
    <row r="24" spans="1:16" s="894" customFormat="1" ht="12" thickBot="1">
      <c r="A24" s="963" t="s">
        <v>283</v>
      </c>
      <c r="B24" s="963"/>
      <c r="C24" s="963"/>
      <c r="D24" s="963"/>
      <c r="E24" s="963"/>
      <c r="F24" s="963"/>
      <c r="G24" s="963"/>
      <c r="H24" s="963"/>
      <c r="I24" s="963"/>
      <c r="J24" s="963"/>
      <c r="K24" s="963"/>
      <c r="L24" s="963"/>
      <c r="M24" s="963"/>
      <c r="N24" s="963"/>
      <c r="O24" s="963"/>
      <c r="P24" s="963"/>
    </row>
    <row r="25" spans="1:16" ht="22.5" customHeight="1">
      <c r="A25" s="978" t="s">
        <v>19</v>
      </c>
      <c r="B25" s="956" t="s">
        <v>263</v>
      </c>
      <c r="C25" s="957"/>
      <c r="D25" s="957"/>
      <c r="E25" s="958"/>
      <c r="F25" s="954" t="s">
        <v>225</v>
      </c>
      <c r="G25" s="954" t="s">
        <v>226</v>
      </c>
      <c r="H25" s="959" t="s">
        <v>274</v>
      </c>
      <c r="I25" s="960"/>
      <c r="J25" s="960"/>
      <c r="K25" s="960"/>
      <c r="L25" s="960"/>
      <c r="M25" s="961"/>
      <c r="N25" s="954" t="s">
        <v>275</v>
      </c>
      <c r="O25" s="895" t="s">
        <v>1</v>
      </c>
      <c r="P25" s="896" t="s">
        <v>33</v>
      </c>
    </row>
    <row r="26" spans="1:18" ht="13.5" customHeight="1" thickBot="1">
      <c r="A26" s="979"/>
      <c r="B26" s="992" t="s">
        <v>25</v>
      </c>
      <c r="C26" s="993"/>
      <c r="D26" s="993"/>
      <c r="E26" s="994"/>
      <c r="F26" s="955"/>
      <c r="G26" s="955"/>
      <c r="H26" s="898" t="s">
        <v>268</v>
      </c>
      <c r="I26" s="898" t="s">
        <v>269</v>
      </c>
      <c r="J26" s="898" t="s">
        <v>270</v>
      </c>
      <c r="K26" s="898" t="s">
        <v>271</v>
      </c>
      <c r="L26" s="898" t="s">
        <v>272</v>
      </c>
      <c r="M26" s="898" t="s">
        <v>273</v>
      </c>
      <c r="N26" s="955"/>
      <c r="O26" s="897" t="s">
        <v>29</v>
      </c>
      <c r="P26" s="899" t="s">
        <v>29</v>
      </c>
      <c r="R26" s="279"/>
    </row>
    <row r="27" spans="1:16" ht="13.5" customHeight="1" thickBot="1">
      <c r="A27" s="940" t="s">
        <v>8</v>
      </c>
      <c r="B27" s="995">
        <v>410.26</v>
      </c>
      <c r="C27" s="996"/>
      <c r="D27" s="996"/>
      <c r="E27" s="997"/>
      <c r="F27" s="539">
        <v>45</v>
      </c>
      <c r="G27" s="539"/>
      <c r="H27" s="943">
        <v>12</v>
      </c>
      <c r="I27" s="943">
        <v>4</v>
      </c>
      <c r="J27" s="943"/>
      <c r="K27" s="943">
        <v>2</v>
      </c>
      <c r="L27" s="943"/>
      <c r="M27" s="948">
        <v>12</v>
      </c>
      <c r="N27" s="951">
        <v>526.06</v>
      </c>
      <c r="O27" s="951">
        <v>7.77</v>
      </c>
      <c r="P27" s="952">
        <v>22.8</v>
      </c>
    </row>
    <row r="28" spans="1:16" ht="11.25">
      <c r="A28" s="810"/>
      <c r="B28" s="922"/>
      <c r="C28" s="922"/>
      <c r="D28" s="950"/>
      <c r="E28" s="950"/>
      <c r="F28" s="922"/>
      <c r="G28" s="922"/>
      <c r="H28" s="935"/>
      <c r="I28" s="935"/>
      <c r="J28" s="935"/>
      <c r="K28" s="936"/>
      <c r="L28" s="937"/>
      <c r="M28" s="937"/>
      <c r="N28" s="902"/>
      <c r="O28" s="902"/>
      <c r="P28" s="902"/>
    </row>
    <row r="29" spans="1:10" ht="12" thickBot="1">
      <c r="A29" s="900" t="s">
        <v>277</v>
      </c>
      <c r="B29" s="900"/>
      <c r="C29" s="900"/>
      <c r="D29" s="900"/>
      <c r="E29" s="900"/>
      <c r="F29" s="900"/>
      <c r="G29" s="900"/>
      <c r="H29" s="915"/>
      <c r="I29" s="915"/>
      <c r="J29" s="915"/>
    </row>
    <row r="30" spans="1:19" ht="22.5">
      <c r="A30" s="975" t="s">
        <v>19</v>
      </c>
      <c r="B30" s="977" t="s">
        <v>263</v>
      </c>
      <c r="C30" s="977"/>
      <c r="D30" s="977"/>
      <c r="E30" s="977"/>
      <c r="F30" s="973" t="s">
        <v>225</v>
      </c>
      <c r="G30" s="973" t="s">
        <v>226</v>
      </c>
      <c r="H30" s="977" t="s">
        <v>280</v>
      </c>
      <c r="I30" s="977"/>
      <c r="J30" s="977"/>
      <c r="K30" s="977"/>
      <c r="L30" s="977"/>
      <c r="M30" s="921"/>
      <c r="N30" s="973" t="s">
        <v>279</v>
      </c>
      <c r="O30" s="919" t="s">
        <v>1</v>
      </c>
      <c r="P30" s="916" t="s">
        <v>33</v>
      </c>
      <c r="R30" s="440"/>
      <c r="S30" s="279"/>
    </row>
    <row r="31" spans="1:16" ht="13.5" customHeight="1" thickBot="1">
      <c r="A31" s="976"/>
      <c r="B31" s="1001" t="s">
        <v>24</v>
      </c>
      <c r="C31" s="1002"/>
      <c r="D31" s="1001" t="s">
        <v>25</v>
      </c>
      <c r="E31" s="1002"/>
      <c r="F31" s="974"/>
      <c r="G31" s="974"/>
      <c r="H31" s="917" t="s">
        <v>268</v>
      </c>
      <c r="I31" s="917" t="s">
        <v>269</v>
      </c>
      <c r="J31" s="917" t="s">
        <v>270</v>
      </c>
      <c r="K31" s="917" t="s">
        <v>271</v>
      </c>
      <c r="L31" s="917" t="s">
        <v>272</v>
      </c>
      <c r="M31" s="917" t="s">
        <v>273</v>
      </c>
      <c r="N31" s="974"/>
      <c r="O31" s="920" t="s">
        <v>29</v>
      </c>
      <c r="P31" s="918" t="s">
        <v>29</v>
      </c>
    </row>
    <row r="32" spans="1:17" ht="13.5" customHeight="1" thickBot="1">
      <c r="A32" s="892" t="s">
        <v>13</v>
      </c>
      <c r="B32" s="1003">
        <f>B11+C16+C22+C27</f>
        <v>1025</v>
      </c>
      <c r="C32" s="1004"/>
      <c r="D32" s="1003">
        <f>E11+B16+B22+B27</f>
        <v>1758.3600000000001</v>
      </c>
      <c r="E32" s="1004"/>
      <c r="F32" s="760">
        <f aca="true" t="shared" si="1" ref="F32:P32">F11+F16+F22+F27</f>
        <v>652.22</v>
      </c>
      <c r="G32" s="760">
        <f t="shared" si="1"/>
        <v>64</v>
      </c>
      <c r="H32" s="939">
        <f t="shared" si="1"/>
        <v>103</v>
      </c>
      <c r="I32" s="939">
        <f t="shared" si="1"/>
        <v>69</v>
      </c>
      <c r="J32" s="939">
        <f t="shared" si="1"/>
        <v>6</v>
      </c>
      <c r="K32" s="939">
        <f t="shared" si="1"/>
        <v>65</v>
      </c>
      <c r="L32" s="939">
        <f t="shared" si="1"/>
        <v>76</v>
      </c>
      <c r="M32" s="939">
        <f t="shared" si="1"/>
        <v>176</v>
      </c>
      <c r="N32" s="760">
        <f t="shared" si="1"/>
        <v>4482.38</v>
      </c>
      <c r="O32" s="760">
        <f t="shared" si="1"/>
        <v>416.83</v>
      </c>
      <c r="P32" s="797">
        <f t="shared" si="1"/>
        <v>339.48</v>
      </c>
      <c r="Q32" s="279"/>
    </row>
    <row r="33" spans="1:17" ht="11.25">
      <c r="A33" s="194"/>
      <c r="B33" s="787"/>
      <c r="C33" s="787"/>
      <c r="D33" s="787"/>
      <c r="E33" s="787"/>
      <c r="F33" s="787"/>
      <c r="G33" s="787"/>
      <c r="H33" s="913"/>
      <c r="I33" s="913"/>
      <c r="J33" s="913"/>
      <c r="K33" s="913"/>
      <c r="L33" s="913"/>
      <c r="M33" s="913"/>
      <c r="N33" s="787"/>
      <c r="O33" s="787"/>
      <c r="P33" s="787"/>
      <c r="Q33" s="279"/>
    </row>
    <row r="34" ht="11.25">
      <c r="M34" s="934"/>
    </row>
  </sheetData>
  <sheetProtection/>
  <mergeCells count="53">
    <mergeCell ref="B22:E22"/>
    <mergeCell ref="B26:E26"/>
    <mergeCell ref="B27:E27"/>
    <mergeCell ref="D31:E31"/>
    <mergeCell ref="D32:E32"/>
    <mergeCell ref="B31:C31"/>
    <mergeCell ref="B32:C32"/>
    <mergeCell ref="B9:E9"/>
    <mergeCell ref="B10:E10"/>
    <mergeCell ref="B11:E11"/>
    <mergeCell ref="B15:E15"/>
    <mergeCell ref="B16:E16"/>
    <mergeCell ref="B21:E21"/>
    <mergeCell ref="A25:A26"/>
    <mergeCell ref="B25:E25"/>
    <mergeCell ref="F25:F26"/>
    <mergeCell ref="A14:A15"/>
    <mergeCell ref="G14:G15"/>
    <mergeCell ref="A7:A8"/>
    <mergeCell ref="B7:E7"/>
    <mergeCell ref="F7:F8"/>
    <mergeCell ref="G7:G8"/>
    <mergeCell ref="A20:A21"/>
    <mergeCell ref="N30:N31"/>
    <mergeCell ref="A30:A31"/>
    <mergeCell ref="B30:E30"/>
    <mergeCell ref="F30:F31"/>
    <mergeCell ref="G30:G31"/>
    <mergeCell ref="H30:L30"/>
    <mergeCell ref="A2:P2"/>
    <mergeCell ref="A1:P1"/>
    <mergeCell ref="A5:P5"/>
    <mergeCell ref="N7:N8"/>
    <mergeCell ref="A4:P4"/>
    <mergeCell ref="A3:P3"/>
    <mergeCell ref="H7:M7"/>
    <mergeCell ref="B8:E8"/>
    <mergeCell ref="H25:M25"/>
    <mergeCell ref="A6:P6"/>
    <mergeCell ref="A13:P13"/>
    <mergeCell ref="A19:P19"/>
    <mergeCell ref="A24:P24"/>
    <mergeCell ref="F20:F21"/>
    <mergeCell ref="B20:E20"/>
    <mergeCell ref="H14:M14"/>
    <mergeCell ref="N25:N26"/>
    <mergeCell ref="G25:G26"/>
    <mergeCell ref="N14:N15"/>
    <mergeCell ref="B14:E14"/>
    <mergeCell ref="F14:F15"/>
    <mergeCell ref="N20:N21"/>
    <mergeCell ref="G20:G21"/>
    <mergeCell ref="H20:M20"/>
  </mergeCells>
  <conditionalFormatting sqref="A28:J28 F23 F18 A18 A12 L12:O12 N14:N15 A23 L18:O18 L30:O31 L22:O23 N20:O21 N25:O27">
    <cfRule type="cellIs" priority="83" dxfId="0" operator="equal" stopIfTrue="1">
      <formula>0</formula>
    </cfRule>
  </conditionalFormatting>
  <conditionalFormatting sqref="N7:N8">
    <cfRule type="cellIs" priority="12" dxfId="0" operator="equal" stopIfTrue="1">
      <formula>0</formula>
    </cfRule>
  </conditionalFormatting>
  <printOptions/>
  <pageMargins left="0.7874015748031497" right="0.7874015748031497" top="0.7874015748031497" bottom="0.5905511811023623" header="0.5118110236220472" footer="0.5118110236220472"/>
  <pageSetup fitToHeight="100" fitToWidth="10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75"/>
    </row>
    <row r="2" spans="1:13" ht="18">
      <c r="A2" s="1011" t="s">
        <v>142</v>
      </c>
      <c r="B2" s="1011"/>
      <c r="C2" s="1011"/>
      <c r="D2" s="1011"/>
      <c r="E2" s="1011"/>
      <c r="F2" s="1011"/>
      <c r="G2" s="1011"/>
      <c r="H2" s="1011"/>
      <c r="I2" s="1011"/>
      <c r="J2" s="1011"/>
      <c r="K2" s="15"/>
      <c r="L2" s="15"/>
      <c r="M2" s="15"/>
    </row>
    <row r="3" spans="1:18" ht="15.75" customHeight="1">
      <c r="A3" s="1012" t="s">
        <v>63</v>
      </c>
      <c r="B3" s="1012"/>
      <c r="C3" s="1012"/>
      <c r="D3" s="1012"/>
      <c r="E3" s="1012"/>
      <c r="F3" s="1012"/>
      <c r="G3" s="1012"/>
      <c r="H3" s="1012"/>
      <c r="I3" s="1012"/>
      <c r="J3" s="1012"/>
      <c r="K3" s="15"/>
      <c r="L3" s="15"/>
      <c r="M3" s="15"/>
      <c r="Q3" s="1005" t="s">
        <v>44</v>
      </c>
      <c r="R3" s="1005"/>
    </row>
    <row r="4" spans="1:13" ht="15.75" thickBot="1">
      <c r="A4" s="1010" t="s">
        <v>220</v>
      </c>
      <c r="B4" s="1010"/>
      <c r="C4" s="1010"/>
      <c r="D4" s="1010"/>
      <c r="E4" s="1010"/>
      <c r="F4" s="1010"/>
      <c r="G4" s="1010"/>
      <c r="H4" s="1010"/>
      <c r="I4" s="1010"/>
      <c r="J4" s="1010"/>
      <c r="K4" s="15"/>
      <c r="L4" s="15"/>
      <c r="M4" s="15"/>
    </row>
    <row r="5" spans="1:18" ht="15.75" thickBo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5"/>
      <c r="L5" s="15"/>
      <c r="M5" s="15"/>
      <c r="Q5" s="1006" t="s">
        <v>45</v>
      </c>
      <c r="R5" s="67" t="s">
        <v>46</v>
      </c>
    </row>
    <row r="6" spans="1:18" ht="18.75" thickBot="1">
      <c r="A6" s="8"/>
      <c r="B6" s="1017" t="s">
        <v>89</v>
      </c>
      <c r="C6" s="1017"/>
      <c r="D6" s="1017"/>
      <c r="E6" s="1017"/>
      <c r="F6" s="8"/>
      <c r="G6" s="8"/>
      <c r="H6" s="8"/>
      <c r="I6" s="8"/>
      <c r="J6" s="1"/>
      <c r="K6" s="15"/>
      <c r="L6" s="15"/>
      <c r="M6" s="15"/>
      <c r="N6" s="8"/>
      <c r="O6" s="8"/>
      <c r="Q6" s="1007"/>
      <c r="R6" s="282" t="s">
        <v>29</v>
      </c>
    </row>
    <row r="7" spans="1:18" ht="18.75" thickBot="1">
      <c r="A7" s="8"/>
      <c r="B7" s="258" t="s">
        <v>64</v>
      </c>
      <c r="C7" s="811"/>
      <c r="D7" s="811"/>
      <c r="E7" s="811"/>
      <c r="F7" s="8"/>
      <c r="G7" s="8"/>
      <c r="H7" s="8"/>
      <c r="I7" s="8"/>
      <c r="J7" s="1"/>
      <c r="K7" s="15"/>
      <c r="L7" s="15"/>
      <c r="M7" s="15"/>
      <c r="N7" s="8"/>
      <c r="O7" s="8"/>
      <c r="Q7" s="1022" t="s">
        <v>89</v>
      </c>
      <c r="R7" s="1023"/>
    </row>
    <row r="8" spans="1:18" ht="20.25" customHeight="1">
      <c r="A8" s="1026" t="s">
        <v>19</v>
      </c>
      <c r="B8" s="1028" t="s">
        <v>41</v>
      </c>
      <c r="C8" s="1028"/>
      <c r="D8" s="1028"/>
      <c r="E8" s="1028"/>
      <c r="F8" s="1018" t="s">
        <v>225</v>
      </c>
      <c r="G8" s="1029" t="s">
        <v>226</v>
      </c>
      <c r="H8" s="1020" t="s">
        <v>42</v>
      </c>
      <c r="I8" s="1020"/>
      <c r="J8" s="1020"/>
      <c r="K8" s="1020"/>
      <c r="L8" s="1021"/>
      <c r="M8" s="1015" t="s">
        <v>227</v>
      </c>
      <c r="N8" s="148" t="s">
        <v>1</v>
      </c>
      <c r="O8" s="148" t="s">
        <v>33</v>
      </c>
      <c r="Q8" s="283">
        <v>12</v>
      </c>
      <c r="R8" s="284">
        <v>2019</v>
      </c>
    </row>
    <row r="9" spans="1:18" ht="20.25" thickBot="1">
      <c r="A9" s="1027"/>
      <c r="B9" s="149" t="s">
        <v>23</v>
      </c>
      <c r="C9" s="150" t="s">
        <v>24</v>
      </c>
      <c r="D9" s="150" t="s">
        <v>16</v>
      </c>
      <c r="E9" s="150" t="s">
        <v>25</v>
      </c>
      <c r="F9" s="1019"/>
      <c r="G9" s="1030"/>
      <c r="H9" s="153" t="s">
        <v>18</v>
      </c>
      <c r="I9" s="153" t="s">
        <v>17</v>
      </c>
      <c r="J9" s="260" t="s">
        <v>26</v>
      </c>
      <c r="K9" s="261" t="s">
        <v>27</v>
      </c>
      <c r="L9" s="155" t="s">
        <v>28</v>
      </c>
      <c r="M9" s="1016"/>
      <c r="N9" s="150" t="s">
        <v>29</v>
      </c>
      <c r="O9" s="151" t="s">
        <v>29</v>
      </c>
      <c r="Q9" s="285">
        <v>18</v>
      </c>
      <c r="R9" s="286">
        <v>2061</v>
      </c>
    </row>
    <row r="10" spans="1:18" ht="12.75">
      <c r="A10" s="785" t="s">
        <v>10</v>
      </c>
      <c r="B10" s="427">
        <v>0</v>
      </c>
      <c r="C10" s="427">
        <v>0</v>
      </c>
      <c r="D10" s="427">
        <v>0</v>
      </c>
      <c r="E10" s="427">
        <v>0</v>
      </c>
      <c r="F10" s="428">
        <v>10</v>
      </c>
      <c r="G10" s="428">
        <v>0</v>
      </c>
      <c r="H10" s="428">
        <v>0</v>
      </c>
      <c r="I10" s="428">
        <v>0</v>
      </c>
      <c r="J10" s="428">
        <v>0</v>
      </c>
      <c r="K10" s="428">
        <v>0</v>
      </c>
      <c r="L10" s="430">
        <v>0</v>
      </c>
      <c r="M10" s="427">
        <v>0</v>
      </c>
      <c r="N10" s="428">
        <v>0</v>
      </c>
      <c r="O10" s="791">
        <v>3.7</v>
      </c>
      <c r="Q10" s="287" t="s">
        <v>13</v>
      </c>
      <c r="R10" s="288">
        <f>R8+R9</f>
        <v>4080</v>
      </c>
    </row>
    <row r="11" spans="1:18" ht="12.75">
      <c r="A11" s="157" t="s">
        <v>2</v>
      </c>
      <c r="B11" s="427">
        <v>0</v>
      </c>
      <c r="C11" s="427">
        <v>0</v>
      </c>
      <c r="D11" s="427">
        <v>0</v>
      </c>
      <c r="E11" s="428">
        <v>100</v>
      </c>
      <c r="F11" s="429">
        <v>42.9</v>
      </c>
      <c r="G11" s="428">
        <v>11</v>
      </c>
      <c r="H11" s="428">
        <v>0</v>
      </c>
      <c r="I11" s="428">
        <v>0</v>
      </c>
      <c r="J11" s="428">
        <v>0</v>
      </c>
      <c r="K11" s="428">
        <v>0</v>
      </c>
      <c r="L11" s="430">
        <v>28</v>
      </c>
      <c r="M11" s="427">
        <v>0</v>
      </c>
      <c r="N11" s="428">
        <v>50</v>
      </c>
      <c r="O11" s="791">
        <v>37</v>
      </c>
      <c r="Q11" s="1008" t="s">
        <v>155</v>
      </c>
      <c r="R11" s="1009"/>
    </row>
    <row r="12" spans="1:18" ht="12.75">
      <c r="A12" s="157" t="s">
        <v>3</v>
      </c>
      <c r="B12" s="792">
        <v>33.5</v>
      </c>
      <c r="C12" s="427">
        <v>0</v>
      </c>
      <c r="D12" s="427">
        <v>0</v>
      </c>
      <c r="E12" s="788">
        <v>83.1</v>
      </c>
      <c r="F12" s="824">
        <v>27.3</v>
      </c>
      <c r="G12" s="788">
        <v>13.1</v>
      </c>
      <c r="H12" s="788">
        <v>0</v>
      </c>
      <c r="I12" s="788">
        <v>0</v>
      </c>
      <c r="J12" s="788">
        <v>0</v>
      </c>
      <c r="K12" s="788">
        <v>0</v>
      </c>
      <c r="L12" s="800">
        <v>37.3</v>
      </c>
      <c r="M12" s="792">
        <v>0</v>
      </c>
      <c r="N12" s="788">
        <v>52.5</v>
      </c>
      <c r="O12" s="793">
        <v>44</v>
      </c>
      <c r="Q12" s="289">
        <v>7</v>
      </c>
      <c r="R12" s="290">
        <v>2000</v>
      </c>
    </row>
    <row r="13" spans="1:18" ht="13.5" thickBot="1">
      <c r="A13" s="157" t="s">
        <v>5</v>
      </c>
      <c r="B13" s="789">
        <v>0</v>
      </c>
      <c r="C13" s="427">
        <v>0</v>
      </c>
      <c r="D13" s="427">
        <v>0</v>
      </c>
      <c r="E13" s="536">
        <v>120.2</v>
      </c>
      <c r="F13" s="807">
        <v>31.7</v>
      </c>
      <c r="G13" s="536">
        <v>6</v>
      </c>
      <c r="H13" s="536">
        <v>0</v>
      </c>
      <c r="I13" s="536">
        <v>0</v>
      </c>
      <c r="J13" s="536">
        <v>0</v>
      </c>
      <c r="K13" s="536">
        <v>0</v>
      </c>
      <c r="L13" s="790">
        <v>48.4</v>
      </c>
      <c r="M13" s="789">
        <v>0</v>
      </c>
      <c r="N13" s="536">
        <v>52.5</v>
      </c>
      <c r="O13" s="812">
        <v>37</v>
      </c>
      <c r="Q13" s="287" t="s">
        <v>13</v>
      </c>
      <c r="R13" s="288">
        <f>R11+R12</f>
        <v>2000</v>
      </c>
    </row>
    <row r="14" spans="1:18" ht="13.5" thickBot="1">
      <c r="A14" s="786" t="s">
        <v>11</v>
      </c>
      <c r="B14" s="796">
        <v>0</v>
      </c>
      <c r="C14" s="539">
        <v>64.6</v>
      </c>
      <c r="D14" s="539">
        <v>0</v>
      </c>
      <c r="E14" s="539">
        <v>0</v>
      </c>
      <c r="F14" s="809">
        <v>7.3</v>
      </c>
      <c r="G14" s="539">
        <v>0</v>
      </c>
      <c r="H14" s="539">
        <v>0</v>
      </c>
      <c r="I14" s="539">
        <v>0</v>
      </c>
      <c r="J14" s="539">
        <v>0</v>
      </c>
      <c r="K14" s="539">
        <v>0</v>
      </c>
      <c r="L14" s="795">
        <v>0</v>
      </c>
      <c r="M14" s="796">
        <v>0</v>
      </c>
      <c r="N14" s="539">
        <v>0</v>
      </c>
      <c r="O14" s="799">
        <v>3.7</v>
      </c>
      <c r="Q14" s="116" t="s">
        <v>157</v>
      </c>
      <c r="R14" s="116">
        <f>R13+R10</f>
        <v>6080</v>
      </c>
    </row>
    <row r="15" spans="1:15" ht="13.5" thickBot="1">
      <c r="A15" s="159" t="s">
        <v>13</v>
      </c>
      <c r="B15" s="803">
        <f aca="true" t="shared" si="0" ref="B15:O15">SUM(B10:B14)</f>
        <v>33.5</v>
      </c>
      <c r="C15" s="805">
        <f t="shared" si="0"/>
        <v>64.6</v>
      </c>
      <c r="D15" s="805">
        <f t="shared" si="0"/>
        <v>0</v>
      </c>
      <c r="E15" s="805">
        <f t="shared" si="0"/>
        <v>303.3</v>
      </c>
      <c r="F15" s="802">
        <f t="shared" si="0"/>
        <v>119.2</v>
      </c>
      <c r="G15" s="805">
        <f t="shared" si="0"/>
        <v>30.1</v>
      </c>
      <c r="H15" s="805">
        <f t="shared" si="0"/>
        <v>0</v>
      </c>
      <c r="I15" s="805">
        <f t="shared" si="0"/>
        <v>0</v>
      </c>
      <c r="J15" s="805">
        <f t="shared" si="0"/>
        <v>0</v>
      </c>
      <c r="K15" s="805">
        <f t="shared" si="0"/>
        <v>0</v>
      </c>
      <c r="L15" s="804">
        <f t="shared" si="0"/>
        <v>113.69999999999999</v>
      </c>
      <c r="M15" s="803">
        <f t="shared" si="0"/>
        <v>0</v>
      </c>
      <c r="N15" s="805">
        <f t="shared" si="0"/>
        <v>155</v>
      </c>
      <c r="O15" s="806">
        <f t="shared" si="0"/>
        <v>125.4</v>
      </c>
    </row>
    <row r="16" spans="1:18" ht="18">
      <c r="A16" s="8"/>
      <c r="B16" s="825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005" t="s">
        <v>219</v>
      </c>
      <c r="R16" s="1005"/>
    </row>
    <row r="17" spans="1:18" ht="18">
      <c r="A17" s="8"/>
      <c r="B17" s="6" t="s">
        <v>67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005" t="s">
        <v>47</v>
      </c>
      <c r="R17" s="1005"/>
    </row>
    <row r="18" spans="1:17" ht="20.25" customHeight="1" thickBot="1">
      <c r="A18" s="1026" t="s">
        <v>19</v>
      </c>
      <c r="B18" s="1028" t="s">
        <v>41</v>
      </c>
      <c r="C18" s="1028"/>
      <c r="D18" s="1028"/>
      <c r="E18" s="1028"/>
      <c r="F18" s="1018" t="s">
        <v>225</v>
      </c>
      <c r="G18" s="1029" t="s">
        <v>226</v>
      </c>
      <c r="H18" s="1020" t="s">
        <v>42</v>
      </c>
      <c r="I18" s="1020"/>
      <c r="J18" s="1020"/>
      <c r="K18" s="1020"/>
      <c r="L18" s="1021"/>
      <c r="M18" s="1015" t="s">
        <v>227</v>
      </c>
      <c r="N18" s="148" t="s">
        <v>1</v>
      </c>
      <c r="O18" s="148" t="s">
        <v>33</v>
      </c>
      <c r="Q18" s="66"/>
    </row>
    <row r="19" spans="1:18" ht="20.25" thickBot="1">
      <c r="A19" s="1027"/>
      <c r="B19" s="149" t="s">
        <v>23</v>
      </c>
      <c r="C19" s="150" t="s">
        <v>24</v>
      </c>
      <c r="D19" s="150" t="s">
        <v>16</v>
      </c>
      <c r="E19" s="150" t="s">
        <v>25</v>
      </c>
      <c r="F19" s="1019"/>
      <c r="G19" s="1030"/>
      <c r="H19" s="153" t="s">
        <v>18</v>
      </c>
      <c r="I19" s="153" t="s">
        <v>17</v>
      </c>
      <c r="J19" s="260" t="s">
        <v>26</v>
      </c>
      <c r="K19" s="261" t="s">
        <v>27</v>
      </c>
      <c r="L19" s="155" t="s">
        <v>28</v>
      </c>
      <c r="M19" s="1016"/>
      <c r="N19" s="150" t="s">
        <v>29</v>
      </c>
      <c r="O19" s="151" t="s">
        <v>29</v>
      </c>
      <c r="Q19" s="1013" t="s">
        <v>45</v>
      </c>
      <c r="R19" s="236" t="s">
        <v>48</v>
      </c>
    </row>
    <row r="20" spans="1:18" ht="13.5" thickBot="1">
      <c r="A20" s="785" t="s">
        <v>10</v>
      </c>
      <c r="B20" s="427">
        <v>0</v>
      </c>
      <c r="C20" s="428">
        <v>0</v>
      </c>
      <c r="D20" s="428">
        <v>66.8</v>
      </c>
      <c r="E20" s="428">
        <v>0</v>
      </c>
      <c r="F20" s="428">
        <v>14.2</v>
      </c>
      <c r="G20" s="428">
        <v>0</v>
      </c>
      <c r="H20" s="428">
        <v>0</v>
      </c>
      <c r="I20" s="428">
        <v>0</v>
      </c>
      <c r="J20" s="428">
        <v>0</v>
      </c>
      <c r="K20" s="428">
        <v>0</v>
      </c>
      <c r="L20" s="430">
        <v>0</v>
      </c>
      <c r="M20" s="427">
        <v>0</v>
      </c>
      <c r="N20" s="428">
        <v>0</v>
      </c>
      <c r="O20" s="791">
        <v>368</v>
      </c>
      <c r="Q20" s="1014"/>
      <c r="R20" s="237" t="s">
        <v>49</v>
      </c>
    </row>
    <row r="21" spans="1:18" ht="13.5" thickBot="1">
      <c r="A21" s="157" t="s">
        <v>2</v>
      </c>
      <c r="B21" s="427">
        <v>0</v>
      </c>
      <c r="C21" s="428">
        <v>0</v>
      </c>
      <c r="D21" s="428">
        <v>0</v>
      </c>
      <c r="E21" s="428">
        <v>412.2</v>
      </c>
      <c r="F21" s="429">
        <v>209.9</v>
      </c>
      <c r="G21" s="428">
        <v>107</v>
      </c>
      <c r="H21" s="428">
        <v>0</v>
      </c>
      <c r="I21" s="428">
        <v>0</v>
      </c>
      <c r="J21" s="428">
        <v>0</v>
      </c>
      <c r="K21" s="428">
        <v>0</v>
      </c>
      <c r="L21" s="430">
        <v>7.7</v>
      </c>
      <c r="M21" s="427">
        <v>0</v>
      </c>
      <c r="N21" s="428">
        <v>108</v>
      </c>
      <c r="O21" s="791">
        <v>96</v>
      </c>
      <c r="Q21" s="1022" t="s">
        <v>89</v>
      </c>
      <c r="R21" s="1023"/>
    </row>
    <row r="22" spans="1:18" ht="12.75">
      <c r="A22" s="157" t="s">
        <v>3</v>
      </c>
      <c r="B22" s="792">
        <v>17.2</v>
      </c>
      <c r="C22" s="788">
        <v>0</v>
      </c>
      <c r="D22" s="788">
        <v>0</v>
      </c>
      <c r="E22" s="788">
        <v>549.7</v>
      </c>
      <c r="F22" s="824">
        <v>199.8</v>
      </c>
      <c r="G22" s="788">
        <v>68.6</v>
      </c>
      <c r="H22" s="788">
        <v>0</v>
      </c>
      <c r="I22" s="788">
        <v>0</v>
      </c>
      <c r="J22" s="788">
        <v>0</v>
      </c>
      <c r="K22" s="788">
        <v>0</v>
      </c>
      <c r="L22" s="800">
        <v>0</v>
      </c>
      <c r="M22" s="792">
        <v>0</v>
      </c>
      <c r="N22" s="788">
        <v>116.5</v>
      </c>
      <c r="O22" s="793">
        <v>96</v>
      </c>
      <c r="Q22" s="68">
        <v>1</v>
      </c>
      <c r="R22" s="233">
        <v>36</v>
      </c>
    </row>
    <row r="23" spans="1:18" ht="12.75">
      <c r="A23" s="157" t="s">
        <v>5</v>
      </c>
      <c r="B23" s="789">
        <v>40</v>
      </c>
      <c r="C23" s="536">
        <v>0</v>
      </c>
      <c r="D23" s="536">
        <v>0</v>
      </c>
      <c r="E23" s="536">
        <v>493.1</v>
      </c>
      <c r="F23" s="807">
        <v>211.1</v>
      </c>
      <c r="G23" s="536">
        <v>57.7</v>
      </c>
      <c r="H23" s="536">
        <v>0</v>
      </c>
      <c r="I23" s="536">
        <v>0</v>
      </c>
      <c r="J23" s="536">
        <v>0</v>
      </c>
      <c r="K23" s="536">
        <v>0</v>
      </c>
      <c r="L23" s="790">
        <v>0</v>
      </c>
      <c r="M23" s="789">
        <v>0</v>
      </c>
      <c r="N23" s="536">
        <v>116.5</v>
      </c>
      <c r="O23" s="812">
        <v>96</v>
      </c>
      <c r="Q23" s="65">
        <v>2</v>
      </c>
      <c r="R23" s="226">
        <v>122</v>
      </c>
    </row>
    <row r="24" spans="1:18" ht="13.5" thickBot="1">
      <c r="A24" s="786" t="s">
        <v>9</v>
      </c>
      <c r="B24" s="796">
        <v>0</v>
      </c>
      <c r="C24" s="539">
        <v>61</v>
      </c>
      <c r="D24" s="539">
        <v>0</v>
      </c>
      <c r="E24" s="539">
        <v>0</v>
      </c>
      <c r="F24" s="809">
        <v>0</v>
      </c>
      <c r="G24" s="539">
        <v>0</v>
      </c>
      <c r="H24" s="539">
        <v>0</v>
      </c>
      <c r="I24" s="539">
        <v>0</v>
      </c>
      <c r="J24" s="539">
        <v>0</v>
      </c>
      <c r="K24" s="539">
        <v>0</v>
      </c>
      <c r="L24" s="795">
        <v>0</v>
      </c>
      <c r="M24" s="796">
        <v>0</v>
      </c>
      <c r="N24" s="539">
        <v>0</v>
      </c>
      <c r="O24" s="799">
        <v>3.7</v>
      </c>
      <c r="Q24" s="65">
        <v>3</v>
      </c>
      <c r="R24" s="226">
        <v>120</v>
      </c>
    </row>
    <row r="25" spans="1:18" ht="13.5" thickBot="1">
      <c r="A25" s="159" t="s">
        <v>13</v>
      </c>
      <c r="B25" s="803">
        <f aca="true" t="shared" si="1" ref="B25:O25">SUM(B20:B24)</f>
        <v>57.2</v>
      </c>
      <c r="C25" s="805">
        <f t="shared" si="1"/>
        <v>61</v>
      </c>
      <c r="D25" s="805">
        <f t="shared" si="1"/>
        <v>66.8</v>
      </c>
      <c r="E25" s="805">
        <f t="shared" si="1"/>
        <v>1455</v>
      </c>
      <c r="F25" s="802">
        <f t="shared" si="1"/>
        <v>635</v>
      </c>
      <c r="G25" s="805">
        <f t="shared" si="1"/>
        <v>233.3</v>
      </c>
      <c r="H25" s="805">
        <f t="shared" si="1"/>
        <v>0</v>
      </c>
      <c r="I25" s="805">
        <f t="shared" si="1"/>
        <v>0</v>
      </c>
      <c r="J25" s="805">
        <f t="shared" si="1"/>
        <v>0</v>
      </c>
      <c r="K25" s="805">
        <f t="shared" si="1"/>
        <v>0</v>
      </c>
      <c r="L25" s="804">
        <f t="shared" si="1"/>
        <v>7.7</v>
      </c>
      <c r="M25" s="803">
        <f t="shared" si="1"/>
        <v>0</v>
      </c>
      <c r="N25" s="805">
        <f t="shared" si="1"/>
        <v>341</v>
      </c>
      <c r="O25" s="806">
        <f t="shared" si="1"/>
        <v>659.7</v>
      </c>
      <c r="Q25" s="65">
        <v>4</v>
      </c>
      <c r="R25" s="226">
        <v>122</v>
      </c>
    </row>
    <row r="26" spans="1:18" ht="18">
      <c r="A26" s="8"/>
      <c r="B26" s="825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65">
        <v>5</v>
      </c>
      <c r="R26" s="226">
        <v>100</v>
      </c>
    </row>
    <row r="27" spans="1:18" ht="18">
      <c r="A27" s="8"/>
      <c r="B27" s="6" t="s">
        <v>85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65">
        <v>6</v>
      </c>
      <c r="R27" s="226">
        <v>122</v>
      </c>
    </row>
    <row r="28" spans="1:18" ht="19.5" customHeight="1">
      <c r="A28" s="1026" t="s">
        <v>19</v>
      </c>
      <c r="B28" s="1028" t="s">
        <v>41</v>
      </c>
      <c r="C28" s="1028"/>
      <c r="D28" s="1028"/>
      <c r="E28" s="1028"/>
      <c r="F28" s="1018" t="s">
        <v>225</v>
      </c>
      <c r="G28" s="1029" t="s">
        <v>226</v>
      </c>
      <c r="H28" s="1020" t="s">
        <v>42</v>
      </c>
      <c r="I28" s="1020"/>
      <c r="J28" s="1020"/>
      <c r="K28" s="1020"/>
      <c r="L28" s="1021"/>
      <c r="M28" s="1015" t="s">
        <v>227</v>
      </c>
      <c r="N28" s="148" t="s">
        <v>1</v>
      </c>
      <c r="O28" s="148" t="s">
        <v>33</v>
      </c>
      <c r="Q28" s="72" t="s">
        <v>13</v>
      </c>
      <c r="R28" s="231">
        <f>SUM(R22:R27)</f>
        <v>622</v>
      </c>
    </row>
    <row r="29" spans="1:18" ht="20.25" thickBot="1">
      <c r="A29" s="1027"/>
      <c r="B29" s="149" t="s">
        <v>23</v>
      </c>
      <c r="C29" s="150" t="s">
        <v>24</v>
      </c>
      <c r="D29" s="150" t="s">
        <v>16</v>
      </c>
      <c r="E29" s="150" t="s">
        <v>25</v>
      </c>
      <c r="F29" s="1019"/>
      <c r="G29" s="1030"/>
      <c r="H29" s="153" t="s">
        <v>18</v>
      </c>
      <c r="I29" s="153" t="s">
        <v>17</v>
      </c>
      <c r="J29" s="260" t="s">
        <v>26</v>
      </c>
      <c r="K29" s="261" t="s">
        <v>27</v>
      </c>
      <c r="L29" s="155" t="s">
        <v>28</v>
      </c>
      <c r="M29" s="1016"/>
      <c r="N29" s="150" t="s">
        <v>29</v>
      </c>
      <c r="O29" s="151" t="s">
        <v>29</v>
      </c>
      <c r="Q29" s="1024" t="s">
        <v>155</v>
      </c>
      <c r="R29" s="1025"/>
    </row>
    <row r="30" spans="1:18" ht="12.75">
      <c r="A30" s="785" t="s">
        <v>10</v>
      </c>
      <c r="B30" s="427">
        <v>0</v>
      </c>
      <c r="C30" s="428">
        <v>0</v>
      </c>
      <c r="D30" s="428">
        <v>3</v>
      </c>
      <c r="E30" s="428">
        <v>0</v>
      </c>
      <c r="F30" s="428">
        <v>0</v>
      </c>
      <c r="G30" s="428">
        <v>0</v>
      </c>
      <c r="H30" s="428">
        <v>0</v>
      </c>
      <c r="I30" s="428">
        <v>0</v>
      </c>
      <c r="J30" s="428">
        <v>0</v>
      </c>
      <c r="K30" s="428">
        <v>0</v>
      </c>
      <c r="L30" s="430">
        <v>0</v>
      </c>
      <c r="M30" s="427">
        <v>0</v>
      </c>
      <c r="N30" s="428">
        <v>0</v>
      </c>
      <c r="O30" s="791">
        <v>3.7</v>
      </c>
      <c r="Q30" s="65">
        <v>1</v>
      </c>
      <c r="R30" s="226">
        <v>138</v>
      </c>
    </row>
    <row r="31" spans="1:18" ht="12.75">
      <c r="A31" s="157" t="s">
        <v>2</v>
      </c>
      <c r="B31" s="427">
        <v>68</v>
      </c>
      <c r="C31" s="428">
        <v>0</v>
      </c>
      <c r="D31" s="428">
        <v>0</v>
      </c>
      <c r="E31" s="428">
        <v>294</v>
      </c>
      <c r="F31" s="429">
        <v>237.5</v>
      </c>
      <c r="G31" s="428">
        <v>34.5</v>
      </c>
      <c r="H31" s="428">
        <v>0</v>
      </c>
      <c r="I31" s="428">
        <v>25</v>
      </c>
      <c r="J31" s="428">
        <v>0</v>
      </c>
      <c r="K31" s="428">
        <v>0</v>
      </c>
      <c r="L31" s="430">
        <v>68.6</v>
      </c>
      <c r="M31" s="427">
        <v>0</v>
      </c>
      <c r="N31" s="428">
        <v>83</v>
      </c>
      <c r="O31" s="791">
        <v>122</v>
      </c>
      <c r="Q31" s="65">
        <v>2</v>
      </c>
      <c r="R31" s="226">
        <v>120</v>
      </c>
    </row>
    <row r="32" spans="1:18" ht="12.75">
      <c r="A32" s="157" t="s">
        <v>3</v>
      </c>
      <c r="B32" s="792">
        <v>108</v>
      </c>
      <c r="C32" s="788">
        <v>111.9</v>
      </c>
      <c r="D32" s="788">
        <v>45.5</v>
      </c>
      <c r="E32" s="788">
        <v>237.5</v>
      </c>
      <c r="F32" s="824">
        <v>180.3</v>
      </c>
      <c r="G32" s="788">
        <v>34.3</v>
      </c>
      <c r="H32" s="788">
        <v>0</v>
      </c>
      <c r="I32" s="788">
        <v>0</v>
      </c>
      <c r="J32" s="788">
        <v>0</v>
      </c>
      <c r="K32" s="788">
        <v>0</v>
      </c>
      <c r="L32" s="800">
        <v>86.5</v>
      </c>
      <c r="M32" s="792">
        <v>0</v>
      </c>
      <c r="N32" s="788">
        <v>108</v>
      </c>
      <c r="O32" s="793">
        <v>121</v>
      </c>
      <c r="Q32" s="65">
        <v>3</v>
      </c>
      <c r="R32" s="226">
        <v>122</v>
      </c>
    </row>
    <row r="33" spans="1:18" ht="12.75">
      <c r="A33" s="157" t="s">
        <v>5</v>
      </c>
      <c r="B33" s="789">
        <v>108</v>
      </c>
      <c r="C33" s="536">
        <v>150.9</v>
      </c>
      <c r="D33" s="536">
        <v>0</v>
      </c>
      <c r="E33" s="536">
        <v>290.1</v>
      </c>
      <c r="F33" s="807">
        <v>203.7</v>
      </c>
      <c r="G33" s="536">
        <v>17.5</v>
      </c>
      <c r="H33" s="536">
        <v>0</v>
      </c>
      <c r="I33" s="536">
        <v>0</v>
      </c>
      <c r="J33" s="536">
        <v>0</v>
      </c>
      <c r="K33" s="536">
        <v>0</v>
      </c>
      <c r="L33" s="790">
        <v>15.6</v>
      </c>
      <c r="M33" s="789">
        <v>0</v>
      </c>
      <c r="N33" s="536">
        <v>113.5</v>
      </c>
      <c r="O33" s="812">
        <v>101</v>
      </c>
      <c r="Q33" s="65">
        <v>4</v>
      </c>
      <c r="R33" s="226">
        <v>122</v>
      </c>
    </row>
    <row r="34" spans="1:18" ht="13.5" thickBot="1">
      <c r="A34" s="786" t="s">
        <v>9</v>
      </c>
      <c r="B34" s="796">
        <v>0</v>
      </c>
      <c r="C34" s="539">
        <v>0</v>
      </c>
      <c r="D34" s="539">
        <v>0</v>
      </c>
      <c r="E34" s="539">
        <v>0</v>
      </c>
      <c r="F34" s="809">
        <v>48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795">
        <v>0</v>
      </c>
      <c r="M34" s="796">
        <v>0</v>
      </c>
      <c r="N34" s="539">
        <v>0</v>
      </c>
      <c r="O34" s="799">
        <v>3.7</v>
      </c>
      <c r="Q34" s="65">
        <v>5</v>
      </c>
      <c r="R34" s="226">
        <v>100</v>
      </c>
    </row>
    <row r="35" spans="1:18" ht="13.5" thickBot="1">
      <c r="A35" s="159" t="s">
        <v>13</v>
      </c>
      <c r="B35" s="803">
        <f aca="true" t="shared" si="2" ref="B35:O35">SUM(B30:B34)</f>
        <v>284</v>
      </c>
      <c r="C35" s="805">
        <f t="shared" si="2"/>
        <v>262.8</v>
      </c>
      <c r="D35" s="805">
        <f t="shared" si="2"/>
        <v>48.5</v>
      </c>
      <c r="E35" s="805">
        <f t="shared" si="2"/>
        <v>821.6</v>
      </c>
      <c r="F35" s="802">
        <f t="shared" si="2"/>
        <v>669.5</v>
      </c>
      <c r="G35" s="805">
        <f t="shared" si="2"/>
        <v>86.3</v>
      </c>
      <c r="H35" s="805">
        <f t="shared" si="2"/>
        <v>0</v>
      </c>
      <c r="I35" s="805">
        <f t="shared" si="2"/>
        <v>25</v>
      </c>
      <c r="J35" s="805">
        <f t="shared" si="2"/>
        <v>0</v>
      </c>
      <c r="K35" s="805">
        <f t="shared" si="2"/>
        <v>0</v>
      </c>
      <c r="L35" s="804">
        <f t="shared" si="2"/>
        <v>170.7</v>
      </c>
      <c r="M35" s="803">
        <f t="shared" si="2"/>
        <v>0</v>
      </c>
      <c r="N35" s="805">
        <f t="shared" si="2"/>
        <v>304.5</v>
      </c>
      <c r="O35" s="806">
        <f t="shared" si="2"/>
        <v>351.4</v>
      </c>
      <c r="Q35" s="72" t="s">
        <v>13</v>
      </c>
      <c r="R35" s="231">
        <f>SUM(R30:R34)</f>
        <v>602</v>
      </c>
    </row>
    <row r="36" spans="1:18" ht="18">
      <c r="A36" s="8"/>
      <c r="B36" s="825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024" t="s">
        <v>91</v>
      </c>
      <c r="R36" s="1025"/>
    </row>
    <row r="37" spans="1:18" ht="18">
      <c r="A37" s="8"/>
      <c r="B37" s="6" t="s">
        <v>68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65">
        <v>1</v>
      </c>
      <c r="R37" s="232">
        <v>70</v>
      </c>
    </row>
    <row r="38" spans="1:18" ht="19.5" customHeight="1">
      <c r="A38" s="1026" t="s">
        <v>19</v>
      </c>
      <c r="B38" s="1028" t="s">
        <v>41</v>
      </c>
      <c r="C38" s="1028"/>
      <c r="D38" s="1028"/>
      <c r="E38" s="1028"/>
      <c r="F38" s="1018" t="s">
        <v>225</v>
      </c>
      <c r="G38" s="1029" t="s">
        <v>226</v>
      </c>
      <c r="H38" s="1020" t="s">
        <v>42</v>
      </c>
      <c r="I38" s="1020"/>
      <c r="J38" s="1020"/>
      <c r="K38" s="1020"/>
      <c r="L38" s="1021"/>
      <c r="M38" s="1015" t="s">
        <v>227</v>
      </c>
      <c r="N38" s="148" t="s">
        <v>1</v>
      </c>
      <c r="O38" s="148" t="s">
        <v>33</v>
      </c>
      <c r="Q38" s="65">
        <v>5</v>
      </c>
      <c r="R38" s="232">
        <v>50</v>
      </c>
    </row>
    <row r="39" spans="1:18" ht="20.25" thickBot="1">
      <c r="A39" s="1027"/>
      <c r="B39" s="149" t="s">
        <v>23</v>
      </c>
      <c r="C39" s="150" t="s">
        <v>24</v>
      </c>
      <c r="D39" s="150" t="s">
        <v>16</v>
      </c>
      <c r="E39" s="150" t="s">
        <v>25</v>
      </c>
      <c r="F39" s="1019"/>
      <c r="G39" s="1030"/>
      <c r="H39" s="153" t="s">
        <v>18</v>
      </c>
      <c r="I39" s="153" t="s">
        <v>17</v>
      </c>
      <c r="J39" s="260" t="s">
        <v>26</v>
      </c>
      <c r="K39" s="261" t="s">
        <v>27</v>
      </c>
      <c r="L39" s="155" t="s">
        <v>28</v>
      </c>
      <c r="M39" s="1016"/>
      <c r="N39" s="150" t="s">
        <v>29</v>
      </c>
      <c r="O39" s="151" t="s">
        <v>29</v>
      </c>
      <c r="Q39" s="72" t="s">
        <v>13</v>
      </c>
      <c r="R39" s="231">
        <f>SUM(R37:R38)</f>
        <v>120</v>
      </c>
    </row>
    <row r="40" spans="1:18" ht="12.75">
      <c r="A40" s="785" t="s">
        <v>10</v>
      </c>
      <c r="B40" s="427">
        <v>0</v>
      </c>
      <c r="C40" s="428">
        <v>0</v>
      </c>
      <c r="D40" s="428">
        <v>0</v>
      </c>
      <c r="E40" s="428">
        <v>0</v>
      </c>
      <c r="F40" s="428">
        <v>31</v>
      </c>
      <c r="G40" s="428">
        <v>0</v>
      </c>
      <c r="H40" s="428">
        <v>0</v>
      </c>
      <c r="I40" s="428">
        <v>0</v>
      </c>
      <c r="J40" s="428">
        <v>0</v>
      </c>
      <c r="K40" s="428">
        <v>0</v>
      </c>
      <c r="L40" s="430">
        <v>0</v>
      </c>
      <c r="M40" s="427">
        <v>0</v>
      </c>
      <c r="N40" s="428">
        <v>0</v>
      </c>
      <c r="O40" s="791">
        <v>3.7</v>
      </c>
      <c r="Q40" s="1024" t="s">
        <v>92</v>
      </c>
      <c r="R40" s="1025"/>
    </row>
    <row r="41" spans="1:18" ht="12.75">
      <c r="A41" s="157" t="s">
        <v>2</v>
      </c>
      <c r="B41" s="427">
        <v>0</v>
      </c>
      <c r="C41" s="428">
        <v>0</v>
      </c>
      <c r="D41" s="428">
        <v>0</v>
      </c>
      <c r="E41" s="428">
        <v>481.9</v>
      </c>
      <c r="F41" s="429">
        <v>211.2</v>
      </c>
      <c r="G41" s="428">
        <v>116.1</v>
      </c>
      <c r="H41" s="428">
        <v>0</v>
      </c>
      <c r="I41" s="428">
        <v>0</v>
      </c>
      <c r="J41" s="428">
        <v>0</v>
      </c>
      <c r="K41" s="428">
        <v>0</v>
      </c>
      <c r="L41" s="430">
        <v>0</v>
      </c>
      <c r="M41" s="427">
        <v>0</v>
      </c>
      <c r="N41" s="428">
        <v>116.5</v>
      </c>
      <c r="O41" s="791">
        <v>114</v>
      </c>
      <c r="Q41" s="65">
        <v>15</v>
      </c>
      <c r="R41" s="226">
        <v>28</v>
      </c>
    </row>
    <row r="42" spans="1:18" ht="12.75">
      <c r="A42" s="157" t="s">
        <v>3</v>
      </c>
      <c r="B42" s="792">
        <v>0</v>
      </c>
      <c r="C42" s="788">
        <v>0</v>
      </c>
      <c r="D42" s="788">
        <v>0</v>
      </c>
      <c r="E42" s="788">
        <v>547</v>
      </c>
      <c r="F42" s="824">
        <v>242.1</v>
      </c>
      <c r="G42" s="788">
        <v>49.1</v>
      </c>
      <c r="H42" s="788">
        <v>0</v>
      </c>
      <c r="I42" s="788">
        <v>0</v>
      </c>
      <c r="J42" s="788">
        <v>0</v>
      </c>
      <c r="K42" s="788">
        <v>0</v>
      </c>
      <c r="L42" s="800">
        <v>0</v>
      </c>
      <c r="M42" s="792">
        <v>0</v>
      </c>
      <c r="N42" s="788">
        <v>116.5</v>
      </c>
      <c r="O42" s="793">
        <v>90</v>
      </c>
      <c r="Q42" s="65">
        <v>25</v>
      </c>
      <c r="R42" s="226">
        <v>30</v>
      </c>
    </row>
    <row r="43" spans="1:18" ht="12.75">
      <c r="A43" s="157" t="s">
        <v>5</v>
      </c>
      <c r="B43" s="789">
        <v>39.5</v>
      </c>
      <c r="C43" s="536">
        <v>0</v>
      </c>
      <c r="D43" s="536">
        <v>0</v>
      </c>
      <c r="E43" s="536">
        <v>524.1</v>
      </c>
      <c r="F43" s="807">
        <v>213.2</v>
      </c>
      <c r="G43" s="536">
        <v>59.2</v>
      </c>
      <c r="H43" s="536">
        <v>0</v>
      </c>
      <c r="I43" s="536">
        <v>0</v>
      </c>
      <c r="J43" s="536">
        <v>0</v>
      </c>
      <c r="K43" s="536">
        <v>0</v>
      </c>
      <c r="L43" s="790">
        <v>0</v>
      </c>
      <c r="M43" s="789">
        <v>0</v>
      </c>
      <c r="N43" s="536">
        <v>119</v>
      </c>
      <c r="O43" s="812">
        <v>85</v>
      </c>
      <c r="Q43" s="72" t="s">
        <v>13</v>
      </c>
      <c r="R43" s="231">
        <f>SUM(R41:R42)</f>
        <v>58</v>
      </c>
    </row>
    <row r="44" spans="1:18" ht="13.5" thickBot="1">
      <c r="A44" s="786" t="s">
        <v>9</v>
      </c>
      <c r="B44" s="796">
        <v>0</v>
      </c>
      <c r="C44" s="539">
        <v>0</v>
      </c>
      <c r="D44" s="539">
        <v>0</v>
      </c>
      <c r="E44" s="539">
        <v>0</v>
      </c>
      <c r="F44" s="809">
        <v>60.2</v>
      </c>
      <c r="G44" s="539">
        <v>0</v>
      </c>
      <c r="H44" s="539">
        <v>0</v>
      </c>
      <c r="I44" s="539">
        <v>0</v>
      </c>
      <c r="J44" s="539">
        <v>0</v>
      </c>
      <c r="K44" s="539">
        <v>0</v>
      </c>
      <c r="L44" s="795">
        <v>0</v>
      </c>
      <c r="M44" s="796">
        <v>0</v>
      </c>
      <c r="N44" s="539">
        <v>0</v>
      </c>
      <c r="O44" s="799">
        <v>3.7</v>
      </c>
      <c r="Q44" s="70" t="s">
        <v>103</v>
      </c>
      <c r="R44" s="235">
        <v>54</v>
      </c>
    </row>
    <row r="45" spans="1:18" ht="13.5" thickBot="1">
      <c r="A45" s="159" t="s">
        <v>13</v>
      </c>
      <c r="B45" s="803">
        <f aca="true" t="shared" si="3" ref="B45:O45">SUM(B40:B44)</f>
        <v>39.5</v>
      </c>
      <c r="C45" s="805">
        <f t="shared" si="3"/>
        <v>0</v>
      </c>
      <c r="D45" s="805">
        <f t="shared" si="3"/>
        <v>0</v>
      </c>
      <c r="E45" s="805">
        <f t="shared" si="3"/>
        <v>1553</v>
      </c>
      <c r="F45" s="802">
        <f t="shared" si="3"/>
        <v>757.7</v>
      </c>
      <c r="G45" s="805">
        <f t="shared" si="3"/>
        <v>224.39999999999998</v>
      </c>
      <c r="H45" s="805">
        <f t="shared" si="3"/>
        <v>0</v>
      </c>
      <c r="I45" s="805">
        <f t="shared" si="3"/>
        <v>0</v>
      </c>
      <c r="J45" s="805">
        <f t="shared" si="3"/>
        <v>0</v>
      </c>
      <c r="K45" s="805">
        <f t="shared" si="3"/>
        <v>0</v>
      </c>
      <c r="L45" s="804">
        <f t="shared" si="3"/>
        <v>0</v>
      </c>
      <c r="M45" s="803">
        <f t="shared" si="3"/>
        <v>0</v>
      </c>
      <c r="N45" s="805">
        <f t="shared" si="3"/>
        <v>352</v>
      </c>
      <c r="O45" s="806">
        <f t="shared" si="3"/>
        <v>296.4</v>
      </c>
      <c r="Q45" s="116" t="s">
        <v>157</v>
      </c>
      <c r="R45" s="234">
        <f>R28+R35+R39+R43+R44</f>
        <v>1456</v>
      </c>
    </row>
    <row r="46" spans="1:15" ht="18">
      <c r="A46" s="8"/>
      <c r="B46" s="825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66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031" t="s">
        <v>51</v>
      </c>
      <c r="R47" s="1031"/>
    </row>
    <row r="48" spans="1:18" ht="20.25" customHeight="1" thickBot="1">
      <c r="A48" s="1026" t="s">
        <v>19</v>
      </c>
      <c r="B48" s="1028" t="s">
        <v>41</v>
      </c>
      <c r="C48" s="1028"/>
      <c r="D48" s="1028"/>
      <c r="E48" s="1028"/>
      <c r="F48" s="1018" t="s">
        <v>225</v>
      </c>
      <c r="G48" s="1029" t="s">
        <v>226</v>
      </c>
      <c r="H48" s="1020" t="s">
        <v>42</v>
      </c>
      <c r="I48" s="1020"/>
      <c r="J48" s="1020"/>
      <c r="K48" s="1020"/>
      <c r="L48" s="1021"/>
      <c r="M48" s="1015" t="s">
        <v>227</v>
      </c>
      <c r="N48" s="148" t="s">
        <v>1</v>
      </c>
      <c r="O48" s="148" t="s">
        <v>33</v>
      </c>
      <c r="Q48" s="1032" t="s">
        <v>50</v>
      </c>
      <c r="R48" s="1032"/>
    </row>
    <row r="49" spans="1:18" ht="20.25" thickBot="1">
      <c r="A49" s="1027"/>
      <c r="B49" s="149" t="s">
        <v>23</v>
      </c>
      <c r="C49" s="150" t="s">
        <v>24</v>
      </c>
      <c r="D49" s="150" t="s">
        <v>16</v>
      </c>
      <c r="E49" s="150" t="s">
        <v>25</v>
      </c>
      <c r="F49" s="1019"/>
      <c r="G49" s="1030"/>
      <c r="H49" s="153" t="s">
        <v>18</v>
      </c>
      <c r="I49" s="153" t="s">
        <v>17</v>
      </c>
      <c r="J49" s="260" t="s">
        <v>26</v>
      </c>
      <c r="K49" s="261" t="s">
        <v>27</v>
      </c>
      <c r="L49" s="155" t="s">
        <v>28</v>
      </c>
      <c r="M49" s="1016"/>
      <c r="N49" s="150" t="s">
        <v>29</v>
      </c>
      <c r="O49" s="151" t="s">
        <v>29</v>
      </c>
      <c r="Q49" s="1006" t="s">
        <v>45</v>
      </c>
      <c r="R49" s="67" t="s">
        <v>52</v>
      </c>
    </row>
    <row r="50" spans="1:18" ht="13.5" thickBot="1">
      <c r="A50" s="826" t="s">
        <v>2</v>
      </c>
      <c r="B50" s="427">
        <v>0</v>
      </c>
      <c r="C50" s="427">
        <v>0</v>
      </c>
      <c r="D50" s="427">
        <v>0</v>
      </c>
      <c r="E50" s="427">
        <v>0</v>
      </c>
      <c r="F50" s="429">
        <v>20.3</v>
      </c>
      <c r="G50" s="428">
        <v>0</v>
      </c>
      <c r="H50" s="428">
        <v>0</v>
      </c>
      <c r="I50" s="428">
        <v>0</v>
      </c>
      <c r="J50" s="428">
        <v>0</v>
      </c>
      <c r="K50" s="428">
        <v>0</v>
      </c>
      <c r="L50" s="430">
        <v>0</v>
      </c>
      <c r="M50" s="427">
        <v>0</v>
      </c>
      <c r="N50" s="428">
        <v>0</v>
      </c>
      <c r="O50" s="791">
        <v>3.7</v>
      </c>
      <c r="Q50" s="1007"/>
      <c r="R50" s="69" t="s">
        <v>29</v>
      </c>
    </row>
    <row r="51" spans="1:18" ht="12.75">
      <c r="A51" s="157" t="s">
        <v>3</v>
      </c>
      <c r="B51" s="792">
        <v>160.5</v>
      </c>
      <c r="C51" s="788">
        <v>11.2</v>
      </c>
      <c r="D51" s="788">
        <v>0</v>
      </c>
      <c r="E51" s="788">
        <v>53.2</v>
      </c>
      <c r="F51" s="824">
        <v>106.8</v>
      </c>
      <c r="G51" s="788">
        <v>5.5</v>
      </c>
      <c r="H51" s="788">
        <v>0</v>
      </c>
      <c r="I51" s="788">
        <v>0</v>
      </c>
      <c r="J51" s="788">
        <v>0</v>
      </c>
      <c r="K51" s="788">
        <v>0</v>
      </c>
      <c r="L51" s="800">
        <v>76</v>
      </c>
      <c r="M51" s="792">
        <v>0</v>
      </c>
      <c r="N51" s="788">
        <v>42.8</v>
      </c>
      <c r="O51" s="793">
        <v>66.6</v>
      </c>
      <c r="Q51" s="115" t="s">
        <v>160</v>
      </c>
      <c r="R51" s="115">
        <v>9</v>
      </c>
    </row>
    <row r="52" spans="1:18" ht="22.5" customHeight="1">
      <c r="A52" s="808" t="s">
        <v>224</v>
      </c>
      <c r="B52" s="827">
        <v>55</v>
      </c>
      <c r="C52" s="828">
        <v>0</v>
      </c>
      <c r="D52" s="828">
        <v>0</v>
      </c>
      <c r="E52" s="828">
        <v>27.9</v>
      </c>
      <c r="F52" s="829">
        <v>11.2</v>
      </c>
      <c r="G52" s="828">
        <v>10.2</v>
      </c>
      <c r="H52" s="828">
        <v>0</v>
      </c>
      <c r="I52" s="828">
        <v>0</v>
      </c>
      <c r="J52" s="828">
        <v>0</v>
      </c>
      <c r="K52" s="828">
        <v>0</v>
      </c>
      <c r="L52" s="830">
        <v>0</v>
      </c>
      <c r="M52" s="827">
        <v>0</v>
      </c>
      <c r="N52" s="828">
        <v>13.3</v>
      </c>
      <c r="O52" s="831">
        <v>18.4</v>
      </c>
      <c r="Q52" s="22" t="s">
        <v>161</v>
      </c>
      <c r="R52" s="22">
        <v>130</v>
      </c>
    </row>
    <row r="53" spans="1:18" ht="13.5" thickBot="1">
      <c r="A53" s="786" t="s">
        <v>9</v>
      </c>
      <c r="B53" s="796">
        <v>0</v>
      </c>
      <c r="C53" s="539">
        <v>0</v>
      </c>
      <c r="D53" s="539">
        <v>0</v>
      </c>
      <c r="E53" s="539">
        <v>0</v>
      </c>
      <c r="F53" s="809">
        <v>21.2</v>
      </c>
      <c r="G53" s="539">
        <v>0</v>
      </c>
      <c r="H53" s="539">
        <v>0</v>
      </c>
      <c r="I53" s="539">
        <v>0</v>
      </c>
      <c r="J53" s="539">
        <v>0</v>
      </c>
      <c r="K53" s="539">
        <v>0</v>
      </c>
      <c r="L53" s="795">
        <v>0</v>
      </c>
      <c r="M53" s="796">
        <v>0</v>
      </c>
      <c r="N53" s="539">
        <v>0</v>
      </c>
      <c r="O53" s="799">
        <v>3.7</v>
      </c>
      <c r="Q53" s="22" t="s">
        <v>162</v>
      </c>
      <c r="R53" s="22">
        <v>130</v>
      </c>
    </row>
    <row r="54" spans="1:18" ht="16.5" thickBot="1">
      <c r="A54" s="159" t="s">
        <v>13</v>
      </c>
      <c r="B54" s="803">
        <f aca="true" t="shared" si="4" ref="B54:O54">SUM(B50:B53)</f>
        <v>215.5</v>
      </c>
      <c r="C54" s="805">
        <f t="shared" si="4"/>
        <v>11.2</v>
      </c>
      <c r="D54" s="805">
        <f t="shared" si="4"/>
        <v>0</v>
      </c>
      <c r="E54" s="805">
        <f t="shared" si="4"/>
        <v>81.1</v>
      </c>
      <c r="F54" s="802">
        <f t="shared" si="4"/>
        <v>159.49999999999997</v>
      </c>
      <c r="G54" s="805">
        <f t="shared" si="4"/>
        <v>15.7</v>
      </c>
      <c r="H54" s="805">
        <f t="shared" si="4"/>
        <v>0</v>
      </c>
      <c r="I54" s="805">
        <f t="shared" si="4"/>
        <v>0</v>
      </c>
      <c r="J54" s="805">
        <f t="shared" si="4"/>
        <v>0</v>
      </c>
      <c r="K54" s="805">
        <f t="shared" si="4"/>
        <v>0</v>
      </c>
      <c r="L54" s="804">
        <f t="shared" si="4"/>
        <v>76</v>
      </c>
      <c r="M54" s="803">
        <f t="shared" si="4"/>
        <v>0</v>
      </c>
      <c r="N54" s="805">
        <f t="shared" si="4"/>
        <v>56.099999999999994</v>
      </c>
      <c r="O54" s="806">
        <f t="shared" si="4"/>
        <v>92.39999999999999</v>
      </c>
      <c r="Q54" s="242"/>
      <c r="R54" s="242"/>
    </row>
    <row r="55" spans="1:17" ht="18">
      <c r="A55" s="8"/>
      <c r="B55" s="825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69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75"/>
      <c r="R56" s="75"/>
    </row>
    <row r="57" spans="1:15" ht="19.5" customHeight="1">
      <c r="A57" s="1026" t="s">
        <v>19</v>
      </c>
      <c r="B57" s="1028" t="s">
        <v>41</v>
      </c>
      <c r="C57" s="1028"/>
      <c r="D57" s="1028"/>
      <c r="E57" s="1028"/>
      <c r="F57" s="1018" t="s">
        <v>225</v>
      </c>
      <c r="G57" s="1029" t="s">
        <v>226</v>
      </c>
      <c r="H57" s="1020" t="s">
        <v>42</v>
      </c>
      <c r="I57" s="1020"/>
      <c r="J57" s="1020"/>
      <c r="K57" s="1020"/>
      <c r="L57" s="1021"/>
      <c r="M57" s="1015" t="s">
        <v>227</v>
      </c>
      <c r="N57" s="148" t="s">
        <v>1</v>
      </c>
      <c r="O57" s="148" t="s">
        <v>33</v>
      </c>
    </row>
    <row r="58" spans="1:15" ht="20.25" thickBot="1">
      <c r="A58" s="1027"/>
      <c r="B58" s="149" t="s">
        <v>23</v>
      </c>
      <c r="C58" s="150" t="s">
        <v>24</v>
      </c>
      <c r="D58" s="150" t="s">
        <v>16</v>
      </c>
      <c r="E58" s="150" t="s">
        <v>25</v>
      </c>
      <c r="F58" s="1019"/>
      <c r="G58" s="1030"/>
      <c r="H58" s="153" t="s">
        <v>18</v>
      </c>
      <c r="I58" s="153" t="s">
        <v>17</v>
      </c>
      <c r="J58" s="260" t="s">
        <v>26</v>
      </c>
      <c r="K58" s="261" t="s">
        <v>27</v>
      </c>
      <c r="L58" s="155" t="s">
        <v>28</v>
      </c>
      <c r="M58" s="1016"/>
      <c r="N58" s="150" t="s">
        <v>29</v>
      </c>
      <c r="O58" s="151" t="s">
        <v>29</v>
      </c>
    </row>
    <row r="59" spans="1:15" ht="12.75">
      <c r="A59" s="785" t="s">
        <v>10</v>
      </c>
      <c r="B59" s="427">
        <v>0</v>
      </c>
      <c r="C59" s="427">
        <v>0</v>
      </c>
      <c r="D59" s="427">
        <v>0</v>
      </c>
      <c r="E59" s="427">
        <v>0</v>
      </c>
      <c r="F59" s="428">
        <v>26.2</v>
      </c>
      <c r="G59" s="428">
        <v>0</v>
      </c>
      <c r="H59" s="428">
        <v>0</v>
      </c>
      <c r="I59" s="428">
        <v>0</v>
      </c>
      <c r="J59" s="428">
        <v>0</v>
      </c>
      <c r="K59" s="428">
        <v>0</v>
      </c>
      <c r="L59" s="430">
        <v>0</v>
      </c>
      <c r="M59" s="427">
        <v>0</v>
      </c>
      <c r="N59" s="428">
        <v>0</v>
      </c>
      <c r="O59" s="791">
        <v>3.7</v>
      </c>
    </row>
    <row r="60" spans="1:15" ht="12.75">
      <c r="A60" s="157" t="s">
        <v>2</v>
      </c>
      <c r="B60" s="427">
        <v>12</v>
      </c>
      <c r="C60" s="427">
        <v>0</v>
      </c>
      <c r="D60" s="427">
        <v>0</v>
      </c>
      <c r="E60" s="428">
        <v>441</v>
      </c>
      <c r="F60" s="429">
        <v>208.2</v>
      </c>
      <c r="G60" s="428">
        <v>116.5</v>
      </c>
      <c r="H60" s="428">
        <v>0</v>
      </c>
      <c r="I60" s="428">
        <v>0</v>
      </c>
      <c r="J60" s="428">
        <v>0</v>
      </c>
      <c r="K60" s="428">
        <v>0</v>
      </c>
      <c r="L60" s="430">
        <v>0</v>
      </c>
      <c r="M60" s="427">
        <v>0</v>
      </c>
      <c r="N60" s="428">
        <v>116.5</v>
      </c>
      <c r="O60" s="791">
        <v>103</v>
      </c>
    </row>
    <row r="61" spans="1:15" ht="12.75">
      <c r="A61" s="157" t="s">
        <v>3</v>
      </c>
      <c r="B61" s="792">
        <v>50</v>
      </c>
      <c r="C61" s="427">
        <v>0</v>
      </c>
      <c r="D61" s="427">
        <v>0</v>
      </c>
      <c r="E61" s="788">
        <v>471.1</v>
      </c>
      <c r="F61" s="824">
        <v>208.2</v>
      </c>
      <c r="G61" s="788">
        <v>67.3</v>
      </c>
      <c r="H61" s="428">
        <v>0</v>
      </c>
      <c r="I61" s="428">
        <v>0</v>
      </c>
      <c r="J61" s="428">
        <v>0</v>
      </c>
      <c r="K61" s="428">
        <v>0</v>
      </c>
      <c r="L61" s="430">
        <v>0</v>
      </c>
      <c r="M61" s="792">
        <v>0</v>
      </c>
      <c r="N61" s="788">
        <v>116.5</v>
      </c>
      <c r="O61" s="793">
        <v>103</v>
      </c>
    </row>
    <row r="62" spans="1:15" ht="12.75">
      <c r="A62" s="157" t="s">
        <v>5</v>
      </c>
      <c r="B62" s="789">
        <v>203</v>
      </c>
      <c r="C62" s="427">
        <v>0</v>
      </c>
      <c r="D62" s="427">
        <v>0</v>
      </c>
      <c r="E62" s="536">
        <v>523.8</v>
      </c>
      <c r="F62" s="807">
        <v>199.4</v>
      </c>
      <c r="G62" s="536">
        <v>18.8</v>
      </c>
      <c r="H62" s="536">
        <v>70.5</v>
      </c>
      <c r="I62" s="536">
        <v>100.5</v>
      </c>
      <c r="J62" s="536">
        <v>0</v>
      </c>
      <c r="K62" s="536">
        <v>0</v>
      </c>
      <c r="L62" s="790">
        <v>64.4</v>
      </c>
      <c r="M62" s="789">
        <v>0</v>
      </c>
      <c r="N62" s="536">
        <v>122.5</v>
      </c>
      <c r="O62" s="812">
        <v>77</v>
      </c>
    </row>
    <row r="63" spans="1:15" ht="13.5" thickBot="1">
      <c r="A63" s="786" t="s">
        <v>9</v>
      </c>
      <c r="B63" s="796">
        <v>0</v>
      </c>
      <c r="C63" s="427">
        <v>0</v>
      </c>
      <c r="D63" s="427">
        <v>0</v>
      </c>
      <c r="E63" s="539">
        <v>0</v>
      </c>
      <c r="F63" s="809">
        <v>60.2</v>
      </c>
      <c r="G63" s="539">
        <v>0</v>
      </c>
      <c r="H63" s="539">
        <v>0</v>
      </c>
      <c r="I63" s="539">
        <v>0</v>
      </c>
      <c r="J63" s="539">
        <v>0</v>
      </c>
      <c r="K63" s="539">
        <v>0</v>
      </c>
      <c r="L63" s="795">
        <v>0</v>
      </c>
      <c r="M63" s="796">
        <v>0</v>
      </c>
      <c r="N63" s="539">
        <v>0</v>
      </c>
      <c r="O63" s="799">
        <v>3.7</v>
      </c>
    </row>
    <row r="64" spans="1:15" ht="13.5" thickBot="1">
      <c r="A64" s="159" t="s">
        <v>13</v>
      </c>
      <c r="B64" s="803">
        <f aca="true" t="shared" si="5" ref="B64:O64">SUM(B59:B63)</f>
        <v>265</v>
      </c>
      <c r="C64" s="805">
        <f t="shared" si="5"/>
        <v>0</v>
      </c>
      <c r="D64" s="805">
        <f t="shared" si="5"/>
        <v>0</v>
      </c>
      <c r="E64" s="805">
        <f t="shared" si="5"/>
        <v>1435.9</v>
      </c>
      <c r="F64" s="802">
        <f t="shared" si="5"/>
        <v>702.2</v>
      </c>
      <c r="G64" s="805">
        <f t="shared" si="5"/>
        <v>202.60000000000002</v>
      </c>
      <c r="H64" s="805">
        <f t="shared" si="5"/>
        <v>70.5</v>
      </c>
      <c r="I64" s="805">
        <f t="shared" si="5"/>
        <v>100.5</v>
      </c>
      <c r="J64" s="805">
        <f t="shared" si="5"/>
        <v>0</v>
      </c>
      <c r="K64" s="805">
        <f t="shared" si="5"/>
        <v>0</v>
      </c>
      <c r="L64" s="804">
        <f t="shared" si="5"/>
        <v>64.4</v>
      </c>
      <c r="M64" s="803">
        <f t="shared" si="5"/>
        <v>0</v>
      </c>
      <c r="N64" s="805">
        <f t="shared" si="5"/>
        <v>355.5</v>
      </c>
      <c r="O64" s="806">
        <f t="shared" si="5"/>
        <v>290.4</v>
      </c>
    </row>
    <row r="65" spans="1:15" ht="18">
      <c r="A65" s="8"/>
      <c r="B65" s="825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93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026" t="s">
        <v>19</v>
      </c>
      <c r="B67" s="1028" t="s">
        <v>41</v>
      </c>
      <c r="C67" s="1028"/>
      <c r="D67" s="1028"/>
      <c r="E67" s="1028"/>
      <c r="F67" s="1018" t="s">
        <v>225</v>
      </c>
      <c r="G67" s="1029" t="s">
        <v>226</v>
      </c>
      <c r="H67" s="1020" t="s">
        <v>42</v>
      </c>
      <c r="I67" s="1020"/>
      <c r="J67" s="1020"/>
      <c r="K67" s="1020"/>
      <c r="L67" s="1021"/>
      <c r="M67" s="1015" t="s">
        <v>227</v>
      </c>
      <c r="N67" s="148" t="s">
        <v>1</v>
      </c>
      <c r="O67" s="148" t="s">
        <v>33</v>
      </c>
    </row>
    <row r="68" spans="1:15" ht="20.25" thickBot="1">
      <c r="A68" s="1027"/>
      <c r="B68" s="149" t="s">
        <v>23</v>
      </c>
      <c r="C68" s="150" t="s">
        <v>24</v>
      </c>
      <c r="D68" s="150" t="s">
        <v>16</v>
      </c>
      <c r="E68" s="150" t="s">
        <v>25</v>
      </c>
      <c r="F68" s="1019"/>
      <c r="G68" s="1030"/>
      <c r="H68" s="153" t="s">
        <v>18</v>
      </c>
      <c r="I68" s="153" t="s">
        <v>17</v>
      </c>
      <c r="J68" s="260" t="s">
        <v>26</v>
      </c>
      <c r="K68" s="261" t="s">
        <v>27</v>
      </c>
      <c r="L68" s="155" t="s">
        <v>28</v>
      </c>
      <c r="M68" s="1016"/>
      <c r="N68" s="150" t="s">
        <v>29</v>
      </c>
      <c r="O68" s="151" t="s">
        <v>29</v>
      </c>
    </row>
    <row r="69" spans="1:15" ht="13.5" thickBot="1">
      <c r="A69" s="156" t="s">
        <v>2</v>
      </c>
      <c r="B69" s="427">
        <v>12</v>
      </c>
      <c r="C69" s="428">
        <v>0</v>
      </c>
      <c r="D69" s="428">
        <v>192</v>
      </c>
      <c r="E69" s="428">
        <v>0</v>
      </c>
      <c r="F69" s="429">
        <v>0</v>
      </c>
      <c r="G69" s="428">
        <v>0</v>
      </c>
      <c r="H69" s="428">
        <v>0</v>
      </c>
      <c r="I69" s="428">
        <v>0</v>
      </c>
      <c r="J69" s="428">
        <v>0</v>
      </c>
      <c r="K69" s="428">
        <v>0</v>
      </c>
      <c r="L69" s="430">
        <v>0</v>
      </c>
      <c r="M69" s="427">
        <v>0</v>
      </c>
      <c r="N69" s="428">
        <v>38</v>
      </c>
      <c r="O69" s="791">
        <v>13</v>
      </c>
    </row>
    <row r="70" spans="1:15" ht="13.5" thickBot="1">
      <c r="A70" s="159" t="s">
        <v>13</v>
      </c>
      <c r="B70" s="803">
        <f aca="true" t="shared" si="6" ref="B70:O70">SUM(B69:B69)</f>
        <v>12</v>
      </c>
      <c r="C70" s="805">
        <f t="shared" si="6"/>
        <v>0</v>
      </c>
      <c r="D70" s="805">
        <f t="shared" si="6"/>
        <v>192</v>
      </c>
      <c r="E70" s="805">
        <f t="shared" si="6"/>
        <v>0</v>
      </c>
      <c r="F70" s="802">
        <f t="shared" si="6"/>
        <v>0</v>
      </c>
      <c r="G70" s="805">
        <f t="shared" si="6"/>
        <v>0</v>
      </c>
      <c r="H70" s="805">
        <f t="shared" si="6"/>
        <v>0</v>
      </c>
      <c r="I70" s="805">
        <f t="shared" si="6"/>
        <v>0</v>
      </c>
      <c r="J70" s="805">
        <f t="shared" si="6"/>
        <v>0</v>
      </c>
      <c r="K70" s="805">
        <f t="shared" si="6"/>
        <v>0</v>
      </c>
      <c r="L70" s="804">
        <f t="shared" si="6"/>
        <v>0</v>
      </c>
      <c r="M70" s="803">
        <f t="shared" si="6"/>
        <v>0</v>
      </c>
      <c r="N70" s="805">
        <f t="shared" si="6"/>
        <v>38</v>
      </c>
      <c r="O70" s="806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75"/>
      <c r="R71" s="75"/>
    </row>
    <row r="72" spans="1:15" ht="18">
      <c r="A72" s="8"/>
      <c r="B72" s="6" t="s">
        <v>94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026" t="s">
        <v>19</v>
      </c>
      <c r="B73" s="1028" t="s">
        <v>41</v>
      </c>
      <c r="C73" s="1028"/>
      <c r="D73" s="1028"/>
      <c r="E73" s="1028"/>
      <c r="F73" s="1018" t="s">
        <v>225</v>
      </c>
      <c r="G73" s="1029" t="s">
        <v>226</v>
      </c>
      <c r="H73" s="1020" t="s">
        <v>42</v>
      </c>
      <c r="I73" s="1020"/>
      <c r="J73" s="1020"/>
      <c r="K73" s="1020"/>
      <c r="L73" s="1021"/>
      <c r="M73" s="1015" t="s">
        <v>227</v>
      </c>
      <c r="N73" s="148" t="s">
        <v>1</v>
      </c>
      <c r="O73" s="148" t="s">
        <v>33</v>
      </c>
    </row>
    <row r="74" spans="1:15" ht="20.25" thickBot="1">
      <c r="A74" s="1027"/>
      <c r="B74" s="149" t="s">
        <v>23</v>
      </c>
      <c r="C74" s="150" t="s">
        <v>24</v>
      </c>
      <c r="D74" s="150" t="s">
        <v>16</v>
      </c>
      <c r="E74" s="150" t="s">
        <v>25</v>
      </c>
      <c r="F74" s="1019"/>
      <c r="G74" s="1030"/>
      <c r="H74" s="153" t="s">
        <v>18</v>
      </c>
      <c r="I74" s="153" t="s">
        <v>17</v>
      </c>
      <c r="J74" s="260" t="s">
        <v>26</v>
      </c>
      <c r="K74" s="261" t="s">
        <v>27</v>
      </c>
      <c r="L74" s="155" t="s">
        <v>28</v>
      </c>
      <c r="M74" s="1016"/>
      <c r="N74" s="150" t="s">
        <v>29</v>
      </c>
      <c r="O74" s="151" t="s">
        <v>29</v>
      </c>
    </row>
    <row r="75" spans="1:15" ht="12.75">
      <c r="A75" s="156" t="s">
        <v>2</v>
      </c>
      <c r="B75" s="427">
        <v>4.5</v>
      </c>
      <c r="C75" s="428">
        <v>0</v>
      </c>
      <c r="D75" s="428">
        <v>0</v>
      </c>
      <c r="E75" s="428">
        <v>135</v>
      </c>
      <c r="F75" s="429">
        <v>30.8</v>
      </c>
      <c r="G75" s="428">
        <v>4.9</v>
      </c>
      <c r="H75" s="428">
        <v>0</v>
      </c>
      <c r="I75" s="428">
        <v>0</v>
      </c>
      <c r="J75" s="428">
        <v>0</v>
      </c>
      <c r="K75" s="428">
        <v>0</v>
      </c>
      <c r="L75" s="430">
        <v>30.3</v>
      </c>
      <c r="M75" s="427">
        <v>0</v>
      </c>
      <c r="N75" s="428">
        <v>39</v>
      </c>
      <c r="O75" s="791">
        <v>41</v>
      </c>
    </row>
    <row r="76" spans="1:15" ht="13.5" thickBot="1">
      <c r="A76" s="157" t="s">
        <v>3</v>
      </c>
      <c r="B76" s="792">
        <v>25.2</v>
      </c>
      <c r="C76" s="788">
        <v>0</v>
      </c>
      <c r="D76" s="788">
        <v>0</v>
      </c>
      <c r="E76" s="788">
        <v>36</v>
      </c>
      <c r="F76" s="824">
        <v>39.1</v>
      </c>
      <c r="G76" s="788">
        <v>5.9</v>
      </c>
      <c r="H76" s="788">
        <v>0</v>
      </c>
      <c r="I76" s="788">
        <v>0</v>
      </c>
      <c r="J76" s="788">
        <v>0</v>
      </c>
      <c r="K76" s="788">
        <v>0</v>
      </c>
      <c r="L76" s="800">
        <v>17</v>
      </c>
      <c r="M76" s="792">
        <v>0</v>
      </c>
      <c r="N76" s="788">
        <v>28</v>
      </c>
      <c r="O76" s="793">
        <v>26</v>
      </c>
    </row>
    <row r="77" spans="1:15" ht="13.5" thickBot="1">
      <c r="A77" s="159" t="s">
        <v>13</v>
      </c>
      <c r="B77" s="803">
        <f aca="true" t="shared" si="7" ref="B77:O77">SUM(B75:B76)</f>
        <v>29.7</v>
      </c>
      <c r="C77" s="805">
        <f t="shared" si="7"/>
        <v>0</v>
      </c>
      <c r="D77" s="805">
        <f t="shared" si="7"/>
        <v>0</v>
      </c>
      <c r="E77" s="805">
        <f t="shared" si="7"/>
        <v>171</v>
      </c>
      <c r="F77" s="802">
        <f t="shared" si="7"/>
        <v>69.9</v>
      </c>
      <c r="G77" s="805">
        <f t="shared" si="7"/>
        <v>10.8</v>
      </c>
      <c r="H77" s="805">
        <f t="shared" si="7"/>
        <v>0</v>
      </c>
      <c r="I77" s="805">
        <f t="shared" si="7"/>
        <v>0</v>
      </c>
      <c r="J77" s="805">
        <f t="shared" si="7"/>
        <v>0</v>
      </c>
      <c r="K77" s="805">
        <f t="shared" si="7"/>
        <v>0</v>
      </c>
      <c r="L77" s="804">
        <f t="shared" si="7"/>
        <v>47.3</v>
      </c>
      <c r="M77" s="803">
        <f t="shared" si="7"/>
        <v>0</v>
      </c>
      <c r="N77" s="805">
        <f t="shared" si="7"/>
        <v>67</v>
      </c>
      <c r="O77" s="806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73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026" t="s">
        <v>19</v>
      </c>
      <c r="B80" s="1028" t="s">
        <v>41</v>
      </c>
      <c r="C80" s="1028"/>
      <c r="D80" s="1028"/>
      <c r="E80" s="1028"/>
      <c r="F80" s="1018" t="s">
        <v>225</v>
      </c>
      <c r="G80" s="1029" t="s">
        <v>226</v>
      </c>
      <c r="H80" s="1020" t="s">
        <v>42</v>
      </c>
      <c r="I80" s="1020"/>
      <c r="J80" s="1020"/>
      <c r="K80" s="1020"/>
      <c r="L80" s="1021"/>
      <c r="M80" s="1015" t="s">
        <v>227</v>
      </c>
      <c r="N80" s="148" t="s">
        <v>1</v>
      </c>
      <c r="O80" s="148" t="s">
        <v>33</v>
      </c>
    </row>
    <row r="81" spans="1:15" ht="20.25" thickBot="1">
      <c r="A81" s="1027"/>
      <c r="B81" s="149" t="s">
        <v>23</v>
      </c>
      <c r="C81" s="150" t="s">
        <v>24</v>
      </c>
      <c r="D81" s="150" t="s">
        <v>16</v>
      </c>
      <c r="E81" s="150" t="s">
        <v>25</v>
      </c>
      <c r="F81" s="1019"/>
      <c r="G81" s="1030"/>
      <c r="H81" s="153" t="s">
        <v>18</v>
      </c>
      <c r="I81" s="153" t="s">
        <v>17</v>
      </c>
      <c r="J81" s="260" t="s">
        <v>26</v>
      </c>
      <c r="K81" s="261" t="s">
        <v>27</v>
      </c>
      <c r="L81" s="155" t="s">
        <v>28</v>
      </c>
      <c r="M81" s="1016"/>
      <c r="N81" s="150" t="s">
        <v>29</v>
      </c>
      <c r="O81" s="151" t="s">
        <v>29</v>
      </c>
    </row>
    <row r="82" spans="1:19" ht="13.5" thickBot="1">
      <c r="A82" s="156" t="s">
        <v>2</v>
      </c>
      <c r="B82" s="427">
        <v>0</v>
      </c>
      <c r="C82" s="428">
        <v>0</v>
      </c>
      <c r="D82" s="428">
        <v>0</v>
      </c>
      <c r="E82" s="428">
        <v>30.4</v>
      </c>
      <c r="F82" s="429">
        <v>13.5</v>
      </c>
      <c r="G82" s="428">
        <v>11.2</v>
      </c>
      <c r="H82" s="428">
        <v>0</v>
      </c>
      <c r="I82" s="428">
        <v>0</v>
      </c>
      <c r="J82" s="428">
        <v>0</v>
      </c>
      <c r="K82" s="428">
        <v>0</v>
      </c>
      <c r="L82" s="430">
        <v>0</v>
      </c>
      <c r="M82" s="427">
        <v>0</v>
      </c>
      <c r="N82" s="428">
        <v>20</v>
      </c>
      <c r="O82" s="791">
        <v>3.7</v>
      </c>
      <c r="S82" s="5"/>
    </row>
    <row r="83" spans="1:19" ht="13.5" thickBot="1">
      <c r="A83" s="159" t="s">
        <v>13</v>
      </c>
      <c r="B83" s="803">
        <f aca="true" t="shared" si="8" ref="B83:O83">SUM(B82:B82)</f>
        <v>0</v>
      </c>
      <c r="C83" s="805">
        <f t="shared" si="8"/>
        <v>0</v>
      </c>
      <c r="D83" s="805">
        <f t="shared" si="8"/>
        <v>0</v>
      </c>
      <c r="E83" s="805">
        <f t="shared" si="8"/>
        <v>30.4</v>
      </c>
      <c r="F83" s="802">
        <f t="shared" si="8"/>
        <v>13.5</v>
      </c>
      <c r="G83" s="805">
        <f t="shared" si="8"/>
        <v>11.2</v>
      </c>
      <c r="H83" s="805">
        <f t="shared" si="8"/>
        <v>0</v>
      </c>
      <c r="I83" s="805">
        <f t="shared" si="8"/>
        <v>0</v>
      </c>
      <c r="J83" s="805">
        <f t="shared" si="8"/>
        <v>0</v>
      </c>
      <c r="K83" s="805">
        <f t="shared" si="8"/>
        <v>0</v>
      </c>
      <c r="L83" s="804">
        <f t="shared" si="8"/>
        <v>0</v>
      </c>
      <c r="M83" s="803">
        <f t="shared" si="8"/>
        <v>0</v>
      </c>
      <c r="N83" s="805">
        <f t="shared" si="8"/>
        <v>20</v>
      </c>
      <c r="O83" s="806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95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026" t="s">
        <v>19</v>
      </c>
      <c r="B86" s="1028" t="s">
        <v>41</v>
      </c>
      <c r="C86" s="1028"/>
      <c r="D86" s="1028"/>
      <c r="E86" s="1028"/>
      <c r="F86" s="1018" t="s">
        <v>225</v>
      </c>
      <c r="G86" s="1029" t="s">
        <v>226</v>
      </c>
      <c r="H86" s="1020" t="s">
        <v>42</v>
      </c>
      <c r="I86" s="1020"/>
      <c r="J86" s="1020"/>
      <c r="K86" s="1020"/>
      <c r="L86" s="1021"/>
      <c r="M86" s="1015" t="s">
        <v>227</v>
      </c>
      <c r="N86" s="148" t="s">
        <v>1</v>
      </c>
      <c r="O86" s="148" t="s">
        <v>33</v>
      </c>
      <c r="Q86" s="75"/>
      <c r="R86" s="75"/>
    </row>
    <row r="87" spans="1:15" ht="20.25" thickBot="1">
      <c r="A87" s="1027"/>
      <c r="B87" s="149" t="s">
        <v>23</v>
      </c>
      <c r="C87" s="150" t="s">
        <v>24</v>
      </c>
      <c r="D87" s="150" t="s">
        <v>16</v>
      </c>
      <c r="E87" s="150" t="s">
        <v>25</v>
      </c>
      <c r="F87" s="1019"/>
      <c r="G87" s="1030"/>
      <c r="H87" s="153" t="s">
        <v>18</v>
      </c>
      <c r="I87" s="153" t="s">
        <v>17</v>
      </c>
      <c r="J87" s="260" t="s">
        <v>26</v>
      </c>
      <c r="K87" s="261" t="s">
        <v>27</v>
      </c>
      <c r="L87" s="155" t="s">
        <v>28</v>
      </c>
      <c r="M87" s="1016"/>
      <c r="N87" s="150" t="s">
        <v>29</v>
      </c>
      <c r="O87" s="151" t="s">
        <v>29</v>
      </c>
    </row>
    <row r="88" spans="1:15" ht="13.5" thickBot="1">
      <c r="A88" s="156" t="s">
        <v>2</v>
      </c>
      <c r="B88" s="427">
        <v>0</v>
      </c>
      <c r="C88" s="428">
        <v>0</v>
      </c>
      <c r="D88" s="428">
        <v>0</v>
      </c>
      <c r="E88" s="428">
        <v>140.9</v>
      </c>
      <c r="F88" s="429">
        <v>94.4</v>
      </c>
      <c r="G88" s="428">
        <v>33.9</v>
      </c>
      <c r="H88" s="428">
        <v>0</v>
      </c>
      <c r="I88" s="428">
        <v>0</v>
      </c>
      <c r="J88" s="428">
        <v>0</v>
      </c>
      <c r="K88" s="428">
        <v>0</v>
      </c>
      <c r="L88" s="430">
        <v>0</v>
      </c>
      <c r="M88" s="427">
        <v>0</v>
      </c>
      <c r="N88" s="428">
        <v>11</v>
      </c>
      <c r="O88" s="791">
        <v>15</v>
      </c>
    </row>
    <row r="89" spans="1:15" ht="13.5" thickBot="1">
      <c r="A89" s="159" t="s">
        <v>13</v>
      </c>
      <c r="B89" s="803">
        <f aca="true" t="shared" si="9" ref="B89:O89">SUM(B88:B88)</f>
        <v>0</v>
      </c>
      <c r="C89" s="805">
        <f t="shared" si="9"/>
        <v>0</v>
      </c>
      <c r="D89" s="805">
        <f t="shared" si="9"/>
        <v>0</v>
      </c>
      <c r="E89" s="805">
        <f t="shared" si="9"/>
        <v>140.9</v>
      </c>
      <c r="F89" s="802">
        <f t="shared" si="9"/>
        <v>94.4</v>
      </c>
      <c r="G89" s="805">
        <f t="shared" si="9"/>
        <v>33.9</v>
      </c>
      <c r="H89" s="805">
        <f t="shared" si="9"/>
        <v>0</v>
      </c>
      <c r="I89" s="805">
        <f t="shared" si="9"/>
        <v>0</v>
      </c>
      <c r="J89" s="805">
        <f t="shared" si="9"/>
        <v>0</v>
      </c>
      <c r="K89" s="805">
        <f t="shared" si="9"/>
        <v>0</v>
      </c>
      <c r="L89" s="804">
        <f t="shared" si="9"/>
        <v>0</v>
      </c>
      <c r="M89" s="803">
        <f t="shared" si="9"/>
        <v>0</v>
      </c>
      <c r="N89" s="805">
        <f t="shared" si="9"/>
        <v>11</v>
      </c>
      <c r="O89" s="806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71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026" t="s">
        <v>19</v>
      </c>
      <c r="B92" s="1028" t="s">
        <v>41</v>
      </c>
      <c r="C92" s="1028"/>
      <c r="D92" s="1028"/>
      <c r="E92" s="1028"/>
      <c r="F92" s="1018" t="s">
        <v>225</v>
      </c>
      <c r="G92" s="1029" t="s">
        <v>226</v>
      </c>
      <c r="H92" s="1020" t="s">
        <v>42</v>
      </c>
      <c r="I92" s="1020"/>
      <c r="J92" s="1020"/>
      <c r="K92" s="1020"/>
      <c r="L92" s="1021"/>
      <c r="M92" s="1015" t="s">
        <v>227</v>
      </c>
      <c r="N92" s="148" t="s">
        <v>1</v>
      </c>
      <c r="O92" s="148" t="s">
        <v>33</v>
      </c>
    </row>
    <row r="93" spans="1:15" ht="20.25" thickBot="1">
      <c r="A93" s="1027"/>
      <c r="B93" s="149" t="s">
        <v>23</v>
      </c>
      <c r="C93" s="150" t="s">
        <v>24</v>
      </c>
      <c r="D93" s="150" t="s">
        <v>16</v>
      </c>
      <c r="E93" s="150" t="s">
        <v>25</v>
      </c>
      <c r="F93" s="1019"/>
      <c r="G93" s="1030"/>
      <c r="H93" s="153" t="s">
        <v>18</v>
      </c>
      <c r="I93" s="153" t="s">
        <v>17</v>
      </c>
      <c r="J93" s="260" t="s">
        <v>26</v>
      </c>
      <c r="K93" s="261" t="s">
        <v>27</v>
      </c>
      <c r="L93" s="155" t="s">
        <v>28</v>
      </c>
      <c r="M93" s="1016"/>
      <c r="N93" s="150" t="s">
        <v>29</v>
      </c>
      <c r="O93" s="151" t="s">
        <v>29</v>
      </c>
    </row>
    <row r="94" spans="1:15" ht="13.5" thickBot="1">
      <c r="A94" s="156" t="s">
        <v>2</v>
      </c>
      <c r="B94" s="427">
        <v>0</v>
      </c>
      <c r="C94" s="428">
        <v>0</v>
      </c>
      <c r="D94" s="428">
        <v>0</v>
      </c>
      <c r="E94" s="428">
        <v>19.8</v>
      </c>
      <c r="F94" s="429">
        <v>60.9</v>
      </c>
      <c r="G94" s="428">
        <v>2.5</v>
      </c>
      <c r="H94" s="428">
        <v>0</v>
      </c>
      <c r="I94" s="428">
        <v>0</v>
      </c>
      <c r="J94" s="428">
        <v>0</v>
      </c>
      <c r="K94" s="428">
        <v>0</v>
      </c>
      <c r="L94" s="430">
        <v>0</v>
      </c>
      <c r="M94" s="427">
        <v>0</v>
      </c>
      <c r="N94" s="428">
        <v>5.5</v>
      </c>
      <c r="O94" s="791">
        <v>3.7</v>
      </c>
    </row>
    <row r="95" spans="1:15" ht="13.5" thickBot="1">
      <c r="A95" s="159" t="s">
        <v>13</v>
      </c>
      <c r="B95" s="803">
        <f aca="true" t="shared" si="10" ref="B95:O95">SUM(B94:B94)</f>
        <v>0</v>
      </c>
      <c r="C95" s="805">
        <f t="shared" si="10"/>
        <v>0</v>
      </c>
      <c r="D95" s="805">
        <f t="shared" si="10"/>
        <v>0</v>
      </c>
      <c r="E95" s="805">
        <f t="shared" si="10"/>
        <v>19.8</v>
      </c>
      <c r="F95" s="802">
        <f t="shared" si="10"/>
        <v>60.9</v>
      </c>
      <c r="G95" s="805">
        <f t="shared" si="10"/>
        <v>2.5</v>
      </c>
      <c r="H95" s="805">
        <f t="shared" si="10"/>
        <v>0</v>
      </c>
      <c r="I95" s="805">
        <f t="shared" si="10"/>
        <v>0</v>
      </c>
      <c r="J95" s="805">
        <f t="shared" si="10"/>
        <v>0</v>
      </c>
      <c r="K95" s="805">
        <f t="shared" si="10"/>
        <v>0</v>
      </c>
      <c r="L95" s="804">
        <f t="shared" si="10"/>
        <v>0</v>
      </c>
      <c r="M95" s="803">
        <f t="shared" si="10"/>
        <v>0</v>
      </c>
      <c r="N95" s="805">
        <f t="shared" si="10"/>
        <v>5.5</v>
      </c>
      <c r="O95" s="806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88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026" t="s">
        <v>19</v>
      </c>
      <c r="B98" s="1028" t="s">
        <v>41</v>
      </c>
      <c r="C98" s="1028"/>
      <c r="D98" s="1028"/>
      <c r="E98" s="1028"/>
      <c r="F98" s="1018" t="s">
        <v>225</v>
      </c>
      <c r="G98" s="1029" t="s">
        <v>226</v>
      </c>
      <c r="H98" s="1020" t="s">
        <v>42</v>
      </c>
      <c r="I98" s="1020"/>
      <c r="J98" s="1020"/>
      <c r="K98" s="1020"/>
      <c r="L98" s="1021"/>
      <c r="M98" s="1015" t="s">
        <v>227</v>
      </c>
      <c r="N98" s="148" t="s">
        <v>1</v>
      </c>
      <c r="O98" s="148" t="s">
        <v>33</v>
      </c>
    </row>
    <row r="99" spans="1:15" ht="20.25" thickBot="1">
      <c r="A99" s="1027"/>
      <c r="B99" s="149" t="s">
        <v>23</v>
      </c>
      <c r="C99" s="150" t="s">
        <v>24</v>
      </c>
      <c r="D99" s="150" t="s">
        <v>16</v>
      </c>
      <c r="E99" s="150" t="s">
        <v>25</v>
      </c>
      <c r="F99" s="1019"/>
      <c r="G99" s="1030"/>
      <c r="H99" s="153" t="s">
        <v>18</v>
      </c>
      <c r="I99" s="153" t="s">
        <v>17</v>
      </c>
      <c r="J99" s="260" t="s">
        <v>26</v>
      </c>
      <c r="K99" s="261" t="s">
        <v>27</v>
      </c>
      <c r="L99" s="155" t="s">
        <v>28</v>
      </c>
      <c r="M99" s="1016"/>
      <c r="N99" s="150" t="s">
        <v>29</v>
      </c>
      <c r="O99" s="151" t="s">
        <v>29</v>
      </c>
    </row>
    <row r="100" spans="1:15" ht="13.5" thickBot="1">
      <c r="A100" s="156" t="s">
        <v>2</v>
      </c>
      <c r="B100" s="427">
        <v>0</v>
      </c>
      <c r="C100" s="428">
        <v>0</v>
      </c>
      <c r="D100" s="428">
        <v>2</v>
      </c>
      <c r="E100" s="428">
        <v>0</v>
      </c>
      <c r="F100" s="429">
        <v>23.6</v>
      </c>
      <c r="G100" s="428">
        <v>5.1</v>
      </c>
      <c r="H100" s="428">
        <v>0</v>
      </c>
      <c r="I100" s="428">
        <v>0</v>
      </c>
      <c r="J100" s="428">
        <v>0</v>
      </c>
      <c r="K100" s="428">
        <v>0</v>
      </c>
      <c r="L100" s="430">
        <v>0</v>
      </c>
      <c r="M100" s="427">
        <v>0</v>
      </c>
      <c r="N100" s="428">
        <v>5.5</v>
      </c>
      <c r="O100" s="791">
        <v>3.7</v>
      </c>
    </row>
    <row r="101" spans="1:15" ht="13.5" thickBot="1">
      <c r="A101" s="159" t="s">
        <v>13</v>
      </c>
      <c r="B101" s="803">
        <f aca="true" t="shared" si="11" ref="B101:O101">SUM(B100:B100)</f>
        <v>0</v>
      </c>
      <c r="C101" s="805">
        <f t="shared" si="11"/>
        <v>0</v>
      </c>
      <c r="D101" s="805">
        <f t="shared" si="11"/>
        <v>2</v>
      </c>
      <c r="E101" s="805">
        <f t="shared" si="11"/>
        <v>0</v>
      </c>
      <c r="F101" s="802">
        <f t="shared" si="11"/>
        <v>23.6</v>
      </c>
      <c r="G101" s="805">
        <f t="shared" si="11"/>
        <v>5.1</v>
      </c>
      <c r="H101" s="805">
        <f t="shared" si="11"/>
        <v>0</v>
      </c>
      <c r="I101" s="805">
        <f t="shared" si="11"/>
        <v>0</v>
      </c>
      <c r="J101" s="805">
        <f t="shared" si="11"/>
        <v>0</v>
      </c>
      <c r="K101" s="805">
        <f t="shared" si="11"/>
        <v>0</v>
      </c>
      <c r="L101" s="804">
        <f t="shared" si="11"/>
        <v>0</v>
      </c>
      <c r="M101" s="803">
        <f t="shared" si="11"/>
        <v>0</v>
      </c>
      <c r="N101" s="805">
        <f t="shared" si="11"/>
        <v>5.5</v>
      </c>
      <c r="O101" s="806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96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026" t="s">
        <v>19</v>
      </c>
      <c r="B104" s="1028" t="s">
        <v>41</v>
      </c>
      <c r="C104" s="1028"/>
      <c r="D104" s="1028"/>
      <c r="E104" s="1028"/>
      <c r="F104" s="1018" t="s">
        <v>225</v>
      </c>
      <c r="G104" s="1029" t="s">
        <v>226</v>
      </c>
      <c r="H104" s="1020" t="s">
        <v>42</v>
      </c>
      <c r="I104" s="1020"/>
      <c r="J104" s="1020"/>
      <c r="K104" s="1020"/>
      <c r="L104" s="1021"/>
      <c r="M104" s="1015" t="s">
        <v>227</v>
      </c>
      <c r="N104" s="148" t="s">
        <v>1</v>
      </c>
      <c r="O104" s="148" t="s">
        <v>33</v>
      </c>
    </row>
    <row r="105" spans="1:15" ht="20.25" thickBot="1">
      <c r="A105" s="1027"/>
      <c r="B105" s="149" t="s">
        <v>23</v>
      </c>
      <c r="C105" s="150" t="s">
        <v>24</v>
      </c>
      <c r="D105" s="150" t="s">
        <v>16</v>
      </c>
      <c r="E105" s="150" t="s">
        <v>25</v>
      </c>
      <c r="F105" s="1019"/>
      <c r="G105" s="1030"/>
      <c r="H105" s="153" t="s">
        <v>18</v>
      </c>
      <c r="I105" s="153" t="s">
        <v>17</v>
      </c>
      <c r="J105" s="260" t="s">
        <v>26</v>
      </c>
      <c r="K105" s="261" t="s">
        <v>27</v>
      </c>
      <c r="L105" s="155" t="s">
        <v>28</v>
      </c>
      <c r="M105" s="1016"/>
      <c r="N105" s="150" t="s">
        <v>29</v>
      </c>
      <c r="O105" s="151" t="s">
        <v>29</v>
      </c>
    </row>
    <row r="106" spans="1:15" ht="12.75">
      <c r="A106" s="156" t="s">
        <v>2</v>
      </c>
      <c r="B106" s="427">
        <v>0</v>
      </c>
      <c r="C106" s="428">
        <v>796.2</v>
      </c>
      <c r="D106" s="428">
        <v>0</v>
      </c>
      <c r="E106" s="428">
        <v>0</v>
      </c>
      <c r="F106" s="429">
        <v>45.6</v>
      </c>
      <c r="G106" s="428">
        <v>32.1</v>
      </c>
      <c r="H106" s="428">
        <v>0</v>
      </c>
      <c r="I106" s="428">
        <v>0</v>
      </c>
      <c r="J106" s="428">
        <v>0</v>
      </c>
      <c r="K106" s="428">
        <v>0</v>
      </c>
      <c r="L106" s="430">
        <v>0</v>
      </c>
      <c r="M106" s="427">
        <v>0</v>
      </c>
      <c r="N106" s="428">
        <v>89</v>
      </c>
      <c r="O106" s="791">
        <v>41</v>
      </c>
    </row>
    <row r="107" spans="1:15" ht="13.5" thickBot="1">
      <c r="A107" s="157" t="s">
        <v>3</v>
      </c>
      <c r="B107" s="792">
        <v>0</v>
      </c>
      <c r="C107" s="788">
        <v>0</v>
      </c>
      <c r="D107" s="788">
        <v>187.9</v>
      </c>
      <c r="E107" s="788">
        <v>0</v>
      </c>
      <c r="F107" s="824">
        <v>12.2</v>
      </c>
      <c r="G107" s="788">
        <v>0</v>
      </c>
      <c r="H107" s="788">
        <v>0</v>
      </c>
      <c r="I107" s="788">
        <v>0</v>
      </c>
      <c r="J107" s="788">
        <v>0</v>
      </c>
      <c r="K107" s="788">
        <v>0</v>
      </c>
      <c r="L107" s="800">
        <v>0</v>
      </c>
      <c r="M107" s="792">
        <v>0</v>
      </c>
      <c r="N107" s="788">
        <v>45</v>
      </c>
      <c r="O107" s="793">
        <v>0</v>
      </c>
    </row>
    <row r="108" spans="1:15" ht="13.5" thickBot="1">
      <c r="A108" s="159" t="s">
        <v>13</v>
      </c>
      <c r="B108" s="803">
        <f aca="true" t="shared" si="12" ref="B108:O108">SUM(B106:B107)</f>
        <v>0</v>
      </c>
      <c r="C108" s="805">
        <f t="shared" si="12"/>
        <v>796.2</v>
      </c>
      <c r="D108" s="805">
        <f t="shared" si="12"/>
        <v>187.9</v>
      </c>
      <c r="E108" s="805">
        <f t="shared" si="12"/>
        <v>0</v>
      </c>
      <c r="F108" s="802">
        <f t="shared" si="12"/>
        <v>57.8</v>
      </c>
      <c r="G108" s="805">
        <f t="shared" si="12"/>
        <v>32.1</v>
      </c>
      <c r="H108" s="805">
        <f t="shared" si="12"/>
        <v>0</v>
      </c>
      <c r="I108" s="805">
        <f t="shared" si="12"/>
        <v>0</v>
      </c>
      <c r="J108" s="805">
        <f t="shared" si="12"/>
        <v>0</v>
      </c>
      <c r="K108" s="805">
        <f t="shared" si="12"/>
        <v>0</v>
      </c>
      <c r="L108" s="804">
        <f t="shared" si="12"/>
        <v>0</v>
      </c>
      <c r="M108" s="803">
        <f t="shared" si="12"/>
        <v>0</v>
      </c>
      <c r="N108" s="805">
        <f t="shared" si="12"/>
        <v>134</v>
      </c>
      <c r="O108" s="806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97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026" t="s">
        <v>19</v>
      </c>
      <c r="B111" s="1028" t="s">
        <v>41</v>
      </c>
      <c r="C111" s="1028"/>
      <c r="D111" s="1028"/>
      <c r="E111" s="1028"/>
      <c r="F111" s="1018" t="s">
        <v>225</v>
      </c>
      <c r="G111" s="1029" t="s">
        <v>226</v>
      </c>
      <c r="H111" s="1020" t="s">
        <v>42</v>
      </c>
      <c r="I111" s="1020"/>
      <c r="J111" s="1020"/>
      <c r="K111" s="1020"/>
      <c r="L111" s="1021"/>
      <c r="M111" s="1015" t="s">
        <v>227</v>
      </c>
      <c r="N111" s="148" t="s">
        <v>1</v>
      </c>
      <c r="O111" s="148" t="s">
        <v>33</v>
      </c>
    </row>
    <row r="112" spans="1:15" ht="20.25" thickBot="1">
      <c r="A112" s="1027"/>
      <c r="B112" s="149" t="s">
        <v>23</v>
      </c>
      <c r="C112" s="150" t="s">
        <v>24</v>
      </c>
      <c r="D112" s="150" t="s">
        <v>16</v>
      </c>
      <c r="E112" s="150" t="s">
        <v>25</v>
      </c>
      <c r="F112" s="1019"/>
      <c r="G112" s="1030"/>
      <c r="H112" s="153" t="s">
        <v>18</v>
      </c>
      <c r="I112" s="153" t="s">
        <v>17</v>
      </c>
      <c r="J112" s="260" t="s">
        <v>26</v>
      </c>
      <c r="K112" s="261" t="s">
        <v>27</v>
      </c>
      <c r="L112" s="155" t="s">
        <v>28</v>
      </c>
      <c r="M112" s="1016"/>
      <c r="N112" s="150" t="s">
        <v>29</v>
      </c>
      <c r="O112" s="151" t="s">
        <v>29</v>
      </c>
    </row>
    <row r="113" spans="1:15" ht="13.5" thickBot="1">
      <c r="A113" s="156" t="s">
        <v>2</v>
      </c>
      <c r="B113" s="427">
        <v>0</v>
      </c>
      <c r="C113" s="428">
        <v>0</v>
      </c>
      <c r="D113" s="428">
        <v>0</v>
      </c>
      <c r="E113" s="428">
        <v>0</v>
      </c>
      <c r="F113" s="429">
        <v>0</v>
      </c>
      <c r="G113" s="428">
        <v>0</v>
      </c>
      <c r="H113" s="428">
        <v>0</v>
      </c>
      <c r="I113" s="428">
        <v>0</v>
      </c>
      <c r="J113" s="428">
        <v>0</v>
      </c>
      <c r="K113" s="428">
        <v>0</v>
      </c>
      <c r="L113" s="430">
        <v>0</v>
      </c>
      <c r="M113" s="427">
        <v>0</v>
      </c>
      <c r="N113" s="428">
        <v>0</v>
      </c>
      <c r="O113" s="791">
        <v>0</v>
      </c>
    </row>
    <row r="114" spans="1:15" ht="13.5" thickBot="1">
      <c r="A114" s="159" t="s">
        <v>13</v>
      </c>
      <c r="B114" s="803">
        <f aca="true" t="shared" si="13" ref="B114:O114">SUM(B113:B113)</f>
        <v>0</v>
      </c>
      <c r="C114" s="805">
        <f t="shared" si="13"/>
        <v>0</v>
      </c>
      <c r="D114" s="805">
        <f t="shared" si="13"/>
        <v>0</v>
      </c>
      <c r="E114" s="805">
        <f t="shared" si="13"/>
        <v>0</v>
      </c>
      <c r="F114" s="802">
        <f t="shared" si="13"/>
        <v>0</v>
      </c>
      <c r="G114" s="805">
        <f t="shared" si="13"/>
        <v>0</v>
      </c>
      <c r="H114" s="805">
        <f t="shared" si="13"/>
        <v>0</v>
      </c>
      <c r="I114" s="805">
        <f t="shared" si="13"/>
        <v>0</v>
      </c>
      <c r="J114" s="805">
        <f t="shared" si="13"/>
        <v>0</v>
      </c>
      <c r="K114" s="805">
        <f t="shared" si="13"/>
        <v>0</v>
      </c>
      <c r="L114" s="804">
        <f t="shared" si="13"/>
        <v>0</v>
      </c>
      <c r="M114" s="803">
        <f t="shared" si="13"/>
        <v>0</v>
      </c>
      <c r="N114" s="805">
        <f t="shared" si="13"/>
        <v>0</v>
      </c>
      <c r="O114" s="806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98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026" t="s">
        <v>19</v>
      </c>
      <c r="B117" s="1028" t="s">
        <v>41</v>
      </c>
      <c r="C117" s="1028"/>
      <c r="D117" s="1028"/>
      <c r="E117" s="1028"/>
      <c r="F117" s="1018" t="s">
        <v>225</v>
      </c>
      <c r="G117" s="1029" t="s">
        <v>226</v>
      </c>
      <c r="H117" s="1020" t="s">
        <v>42</v>
      </c>
      <c r="I117" s="1020"/>
      <c r="J117" s="1020"/>
      <c r="K117" s="1020"/>
      <c r="L117" s="1021"/>
      <c r="M117" s="1015" t="s">
        <v>227</v>
      </c>
      <c r="N117" s="148" t="s">
        <v>1</v>
      </c>
      <c r="O117" s="148" t="s">
        <v>33</v>
      </c>
    </row>
    <row r="118" spans="1:15" ht="20.25" thickBot="1">
      <c r="A118" s="1027"/>
      <c r="B118" s="149" t="s">
        <v>23</v>
      </c>
      <c r="C118" s="150" t="s">
        <v>24</v>
      </c>
      <c r="D118" s="150" t="s">
        <v>16</v>
      </c>
      <c r="E118" s="150" t="s">
        <v>25</v>
      </c>
      <c r="F118" s="1019"/>
      <c r="G118" s="1030"/>
      <c r="H118" s="153" t="s">
        <v>18</v>
      </c>
      <c r="I118" s="153" t="s">
        <v>17</v>
      </c>
      <c r="J118" s="260" t="s">
        <v>26</v>
      </c>
      <c r="K118" s="261" t="s">
        <v>27</v>
      </c>
      <c r="L118" s="155" t="s">
        <v>28</v>
      </c>
      <c r="M118" s="1016"/>
      <c r="N118" s="150" t="s">
        <v>29</v>
      </c>
      <c r="O118" s="151" t="s">
        <v>29</v>
      </c>
    </row>
    <row r="119" spans="1:15" ht="13.5" thickBot="1">
      <c r="A119" s="156" t="s">
        <v>2</v>
      </c>
      <c r="B119" s="427">
        <v>0</v>
      </c>
      <c r="C119" s="428">
        <v>0</v>
      </c>
      <c r="D119" s="428">
        <v>0</v>
      </c>
      <c r="E119" s="428">
        <v>0</v>
      </c>
      <c r="F119" s="429">
        <v>34.4</v>
      </c>
      <c r="G119" s="428">
        <v>0</v>
      </c>
      <c r="H119" s="428">
        <v>0</v>
      </c>
      <c r="I119" s="428">
        <v>0</v>
      </c>
      <c r="J119" s="428">
        <v>0</v>
      </c>
      <c r="K119" s="428">
        <v>0</v>
      </c>
      <c r="L119" s="430">
        <v>18</v>
      </c>
      <c r="M119" s="427">
        <v>0</v>
      </c>
      <c r="N119" s="428">
        <v>27</v>
      </c>
      <c r="O119" s="791">
        <v>20</v>
      </c>
    </row>
    <row r="120" spans="1:15" ht="13.5" thickBot="1">
      <c r="A120" s="159" t="s">
        <v>13</v>
      </c>
      <c r="B120" s="803">
        <f aca="true" t="shared" si="14" ref="B120:O120">SUM(B119:B119)</f>
        <v>0</v>
      </c>
      <c r="C120" s="805">
        <f t="shared" si="14"/>
        <v>0</v>
      </c>
      <c r="D120" s="805">
        <f t="shared" si="14"/>
        <v>0</v>
      </c>
      <c r="E120" s="805">
        <f t="shared" si="14"/>
        <v>0</v>
      </c>
      <c r="F120" s="802">
        <f t="shared" si="14"/>
        <v>34.4</v>
      </c>
      <c r="G120" s="805">
        <f t="shared" si="14"/>
        <v>0</v>
      </c>
      <c r="H120" s="805">
        <f t="shared" si="14"/>
        <v>0</v>
      </c>
      <c r="I120" s="805">
        <f t="shared" si="14"/>
        <v>0</v>
      </c>
      <c r="J120" s="805">
        <f t="shared" si="14"/>
        <v>0</v>
      </c>
      <c r="K120" s="805">
        <f t="shared" si="14"/>
        <v>0</v>
      </c>
      <c r="L120" s="804">
        <f t="shared" si="14"/>
        <v>18</v>
      </c>
      <c r="M120" s="803">
        <f t="shared" si="14"/>
        <v>0</v>
      </c>
      <c r="N120" s="805">
        <f t="shared" si="14"/>
        <v>27</v>
      </c>
      <c r="O120" s="806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99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026" t="s">
        <v>19</v>
      </c>
      <c r="B123" s="1028" t="s">
        <v>41</v>
      </c>
      <c r="C123" s="1028"/>
      <c r="D123" s="1028"/>
      <c r="E123" s="1028"/>
      <c r="F123" s="1018" t="s">
        <v>225</v>
      </c>
      <c r="G123" s="1029" t="s">
        <v>226</v>
      </c>
      <c r="H123" s="1020" t="s">
        <v>42</v>
      </c>
      <c r="I123" s="1020"/>
      <c r="J123" s="1020"/>
      <c r="K123" s="1020"/>
      <c r="L123" s="1021"/>
      <c r="M123" s="1015" t="s">
        <v>227</v>
      </c>
      <c r="N123" s="148" t="s">
        <v>1</v>
      </c>
      <c r="O123" s="148" t="s">
        <v>33</v>
      </c>
    </row>
    <row r="124" spans="1:15" ht="20.25" thickBot="1">
      <c r="A124" s="1027"/>
      <c r="B124" s="149" t="s">
        <v>23</v>
      </c>
      <c r="C124" s="150" t="s">
        <v>24</v>
      </c>
      <c r="D124" s="150" t="s">
        <v>16</v>
      </c>
      <c r="E124" s="150" t="s">
        <v>25</v>
      </c>
      <c r="F124" s="1019"/>
      <c r="G124" s="1030"/>
      <c r="H124" s="153" t="s">
        <v>18</v>
      </c>
      <c r="I124" s="153" t="s">
        <v>17</v>
      </c>
      <c r="J124" s="260" t="s">
        <v>26</v>
      </c>
      <c r="K124" s="261" t="s">
        <v>27</v>
      </c>
      <c r="L124" s="155" t="s">
        <v>28</v>
      </c>
      <c r="M124" s="1016"/>
      <c r="N124" s="150" t="s">
        <v>29</v>
      </c>
      <c r="O124" s="151" t="s">
        <v>29</v>
      </c>
    </row>
    <row r="125" spans="1:15" ht="13.5" thickBot="1">
      <c r="A125" s="156" t="s">
        <v>2</v>
      </c>
      <c r="B125" s="427">
        <v>0</v>
      </c>
      <c r="C125" s="428">
        <v>0</v>
      </c>
      <c r="D125" s="428">
        <v>0</v>
      </c>
      <c r="E125" s="428">
        <v>53</v>
      </c>
      <c r="F125" s="429">
        <v>0</v>
      </c>
      <c r="G125" s="428">
        <v>0</v>
      </c>
      <c r="H125" s="428">
        <v>0</v>
      </c>
      <c r="I125" s="428">
        <v>0</v>
      </c>
      <c r="J125" s="428">
        <v>0</v>
      </c>
      <c r="K125" s="428">
        <v>0</v>
      </c>
      <c r="L125" s="430">
        <v>19</v>
      </c>
      <c r="M125" s="427">
        <v>0</v>
      </c>
      <c r="N125" s="428">
        <v>39</v>
      </c>
      <c r="O125" s="791">
        <v>18.5</v>
      </c>
    </row>
    <row r="126" spans="1:15" ht="13.5" thickBot="1">
      <c r="A126" s="159" t="s">
        <v>13</v>
      </c>
      <c r="B126" s="803">
        <f aca="true" t="shared" si="15" ref="B126:O126">SUM(B125:B125)</f>
        <v>0</v>
      </c>
      <c r="C126" s="805">
        <f t="shared" si="15"/>
        <v>0</v>
      </c>
      <c r="D126" s="805">
        <f t="shared" si="15"/>
        <v>0</v>
      </c>
      <c r="E126" s="805">
        <f t="shared" si="15"/>
        <v>53</v>
      </c>
      <c r="F126" s="802">
        <f t="shared" si="15"/>
        <v>0</v>
      </c>
      <c r="G126" s="805">
        <f t="shared" si="15"/>
        <v>0</v>
      </c>
      <c r="H126" s="805">
        <f t="shared" si="15"/>
        <v>0</v>
      </c>
      <c r="I126" s="805">
        <f t="shared" si="15"/>
        <v>0</v>
      </c>
      <c r="J126" s="805">
        <f t="shared" si="15"/>
        <v>0</v>
      </c>
      <c r="K126" s="805">
        <f t="shared" si="15"/>
        <v>0</v>
      </c>
      <c r="L126" s="804">
        <f t="shared" si="15"/>
        <v>19</v>
      </c>
      <c r="M126" s="803">
        <f>SUM(M125:M125)</f>
        <v>0</v>
      </c>
      <c r="N126" s="805">
        <f t="shared" si="15"/>
        <v>39</v>
      </c>
      <c r="O126" s="806">
        <f t="shared" si="15"/>
        <v>18.5</v>
      </c>
    </row>
    <row r="127" spans="1:15" ht="12.75">
      <c r="A127" s="8"/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</row>
    <row r="128" spans="1:15" ht="18">
      <c r="A128" s="8"/>
      <c r="B128" s="6" t="s">
        <v>100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026" t="s">
        <v>19</v>
      </c>
      <c r="B129" s="1028" t="s">
        <v>41</v>
      </c>
      <c r="C129" s="1028"/>
      <c r="D129" s="1028"/>
      <c r="E129" s="1028"/>
      <c r="F129" s="1018" t="s">
        <v>225</v>
      </c>
      <c r="G129" s="1029" t="s">
        <v>226</v>
      </c>
      <c r="H129" s="1020" t="s">
        <v>42</v>
      </c>
      <c r="I129" s="1020"/>
      <c r="J129" s="1020"/>
      <c r="K129" s="1020"/>
      <c r="L129" s="1021"/>
      <c r="M129" s="1015" t="s">
        <v>227</v>
      </c>
      <c r="N129" s="148" t="s">
        <v>1</v>
      </c>
      <c r="O129" s="148" t="s">
        <v>33</v>
      </c>
    </row>
    <row r="130" spans="1:15" ht="20.25" thickBot="1">
      <c r="A130" s="1027"/>
      <c r="B130" s="149" t="s">
        <v>23</v>
      </c>
      <c r="C130" s="150" t="s">
        <v>24</v>
      </c>
      <c r="D130" s="150" t="s">
        <v>16</v>
      </c>
      <c r="E130" s="150" t="s">
        <v>25</v>
      </c>
      <c r="F130" s="1019"/>
      <c r="G130" s="1030"/>
      <c r="H130" s="153" t="s">
        <v>18</v>
      </c>
      <c r="I130" s="153" t="s">
        <v>17</v>
      </c>
      <c r="J130" s="260" t="s">
        <v>26</v>
      </c>
      <c r="K130" s="261" t="s">
        <v>27</v>
      </c>
      <c r="L130" s="155" t="s">
        <v>28</v>
      </c>
      <c r="M130" s="1016"/>
      <c r="N130" s="150" t="s">
        <v>29</v>
      </c>
      <c r="O130" s="151" t="s">
        <v>29</v>
      </c>
    </row>
    <row r="131" spans="1:15" ht="13.5" thickBot="1">
      <c r="A131" s="156" t="s">
        <v>2</v>
      </c>
      <c r="B131" s="427">
        <v>0</v>
      </c>
      <c r="C131" s="428">
        <v>0</v>
      </c>
      <c r="D131" s="428">
        <v>0</v>
      </c>
      <c r="E131" s="428">
        <v>7</v>
      </c>
      <c r="F131" s="429">
        <v>0</v>
      </c>
      <c r="G131" s="428">
        <v>0</v>
      </c>
      <c r="H131" s="428">
        <v>0</v>
      </c>
      <c r="I131" s="428">
        <v>0</v>
      </c>
      <c r="J131" s="428">
        <v>0</v>
      </c>
      <c r="K131" s="428">
        <v>0</v>
      </c>
      <c r="L131" s="430">
        <v>0</v>
      </c>
      <c r="M131" s="427">
        <v>0</v>
      </c>
      <c r="N131" s="428">
        <v>5.5</v>
      </c>
      <c r="O131" s="791">
        <v>3.7</v>
      </c>
    </row>
    <row r="132" spans="1:15" ht="13.5" thickBot="1">
      <c r="A132" s="159" t="s">
        <v>13</v>
      </c>
      <c r="B132" s="803">
        <f aca="true" t="shared" si="16" ref="B132:O132">SUM(B131:B131)</f>
        <v>0</v>
      </c>
      <c r="C132" s="805">
        <f t="shared" si="16"/>
        <v>0</v>
      </c>
      <c r="D132" s="805">
        <f t="shared" si="16"/>
        <v>0</v>
      </c>
      <c r="E132" s="805">
        <f t="shared" si="16"/>
        <v>7</v>
      </c>
      <c r="F132" s="802">
        <f t="shared" si="16"/>
        <v>0</v>
      </c>
      <c r="G132" s="805">
        <f t="shared" si="16"/>
        <v>0</v>
      </c>
      <c r="H132" s="805">
        <f t="shared" si="16"/>
        <v>0</v>
      </c>
      <c r="I132" s="805">
        <f t="shared" si="16"/>
        <v>0</v>
      </c>
      <c r="J132" s="805">
        <f t="shared" si="16"/>
        <v>0</v>
      </c>
      <c r="K132" s="805">
        <f t="shared" si="16"/>
        <v>0</v>
      </c>
      <c r="L132" s="804">
        <f t="shared" si="16"/>
        <v>0</v>
      </c>
      <c r="M132" s="803">
        <f t="shared" si="16"/>
        <v>0</v>
      </c>
      <c r="N132" s="805">
        <f t="shared" si="16"/>
        <v>5.5</v>
      </c>
      <c r="O132" s="806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113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026" t="s">
        <v>19</v>
      </c>
      <c r="B135" s="1028" t="s">
        <v>41</v>
      </c>
      <c r="C135" s="1028"/>
      <c r="D135" s="1028"/>
      <c r="E135" s="1028"/>
      <c r="F135" s="1018" t="s">
        <v>225</v>
      </c>
      <c r="G135" s="1029" t="s">
        <v>226</v>
      </c>
      <c r="H135" s="1020" t="s">
        <v>42</v>
      </c>
      <c r="I135" s="1020"/>
      <c r="J135" s="1020"/>
      <c r="K135" s="1020"/>
      <c r="L135" s="1021"/>
      <c r="M135" s="1015" t="s">
        <v>227</v>
      </c>
      <c r="N135" s="148" t="s">
        <v>1</v>
      </c>
      <c r="O135" s="148" t="s">
        <v>33</v>
      </c>
    </row>
    <row r="136" spans="1:15" ht="20.25" thickBot="1">
      <c r="A136" s="1027"/>
      <c r="B136" s="149" t="s">
        <v>23</v>
      </c>
      <c r="C136" s="150" t="s">
        <v>24</v>
      </c>
      <c r="D136" s="150" t="s">
        <v>16</v>
      </c>
      <c r="E136" s="150" t="s">
        <v>25</v>
      </c>
      <c r="F136" s="1019"/>
      <c r="G136" s="1030"/>
      <c r="H136" s="153" t="s">
        <v>18</v>
      </c>
      <c r="I136" s="153" t="s">
        <v>17</v>
      </c>
      <c r="J136" s="260" t="s">
        <v>26</v>
      </c>
      <c r="K136" s="261" t="s">
        <v>27</v>
      </c>
      <c r="L136" s="155" t="s">
        <v>28</v>
      </c>
      <c r="M136" s="1016"/>
      <c r="N136" s="150" t="s">
        <v>29</v>
      </c>
      <c r="O136" s="151" t="s">
        <v>29</v>
      </c>
    </row>
    <row r="137" spans="1:15" ht="13.5" thickBot="1">
      <c r="A137" s="156" t="s">
        <v>2</v>
      </c>
      <c r="B137" s="427">
        <v>0</v>
      </c>
      <c r="C137" s="428">
        <v>0</v>
      </c>
      <c r="D137" s="428">
        <v>53</v>
      </c>
      <c r="E137" s="428">
        <v>0</v>
      </c>
      <c r="F137" s="429">
        <v>0</v>
      </c>
      <c r="G137" s="428">
        <v>0</v>
      </c>
      <c r="H137" s="428">
        <v>0</v>
      </c>
      <c r="I137" s="428">
        <v>0</v>
      </c>
      <c r="J137" s="428">
        <v>0</v>
      </c>
      <c r="K137" s="428">
        <v>0</v>
      </c>
      <c r="L137" s="430">
        <v>0</v>
      </c>
      <c r="M137" s="427">
        <v>0</v>
      </c>
      <c r="N137" s="428">
        <v>0</v>
      </c>
      <c r="O137" s="791">
        <v>0</v>
      </c>
    </row>
    <row r="138" spans="1:15" ht="13.5" thickBot="1">
      <c r="A138" s="159" t="s">
        <v>13</v>
      </c>
      <c r="B138" s="803">
        <f aca="true" t="shared" si="17" ref="B138:O138">SUM(B137:B137)</f>
        <v>0</v>
      </c>
      <c r="C138" s="805">
        <f t="shared" si="17"/>
        <v>0</v>
      </c>
      <c r="D138" s="805">
        <f t="shared" si="17"/>
        <v>53</v>
      </c>
      <c r="E138" s="805">
        <f t="shared" si="17"/>
        <v>0</v>
      </c>
      <c r="F138" s="802">
        <f t="shared" si="17"/>
        <v>0</v>
      </c>
      <c r="G138" s="805">
        <f t="shared" si="17"/>
        <v>0</v>
      </c>
      <c r="H138" s="805">
        <f t="shared" si="17"/>
        <v>0</v>
      </c>
      <c r="I138" s="805">
        <f t="shared" si="17"/>
        <v>0</v>
      </c>
      <c r="J138" s="805">
        <f t="shared" si="17"/>
        <v>0</v>
      </c>
      <c r="K138" s="805">
        <f t="shared" si="17"/>
        <v>0</v>
      </c>
      <c r="L138" s="804">
        <f t="shared" si="17"/>
        <v>0</v>
      </c>
      <c r="M138" s="803">
        <f t="shared" si="17"/>
        <v>0</v>
      </c>
      <c r="N138" s="805">
        <f t="shared" si="17"/>
        <v>0</v>
      </c>
      <c r="O138" s="806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192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026" t="s">
        <v>19</v>
      </c>
      <c r="B141" s="1028" t="s">
        <v>41</v>
      </c>
      <c r="C141" s="1028"/>
      <c r="D141" s="1028"/>
      <c r="E141" s="1028"/>
      <c r="F141" s="1018" t="s">
        <v>225</v>
      </c>
      <c r="G141" s="1029" t="s">
        <v>226</v>
      </c>
      <c r="H141" s="1020" t="s">
        <v>42</v>
      </c>
      <c r="I141" s="1020"/>
      <c r="J141" s="1020"/>
      <c r="K141" s="1020"/>
      <c r="L141" s="1021"/>
      <c r="M141" s="1015" t="s">
        <v>227</v>
      </c>
      <c r="N141" s="148" t="s">
        <v>1</v>
      </c>
      <c r="O141" s="148" t="s">
        <v>33</v>
      </c>
    </row>
    <row r="142" spans="1:15" ht="20.25" thickBot="1">
      <c r="A142" s="1027"/>
      <c r="B142" s="149" t="s">
        <v>23</v>
      </c>
      <c r="C142" s="150" t="s">
        <v>24</v>
      </c>
      <c r="D142" s="150" t="s">
        <v>16</v>
      </c>
      <c r="E142" s="150" t="s">
        <v>25</v>
      </c>
      <c r="F142" s="1019"/>
      <c r="G142" s="1030"/>
      <c r="H142" s="153" t="s">
        <v>18</v>
      </c>
      <c r="I142" s="153" t="s">
        <v>17</v>
      </c>
      <c r="J142" s="260" t="s">
        <v>26</v>
      </c>
      <c r="K142" s="261" t="s">
        <v>27</v>
      </c>
      <c r="L142" s="155" t="s">
        <v>28</v>
      </c>
      <c r="M142" s="1016"/>
      <c r="N142" s="150" t="s">
        <v>29</v>
      </c>
      <c r="O142" s="151" t="s">
        <v>29</v>
      </c>
    </row>
    <row r="143" spans="1:15" ht="13.5" thickBot="1">
      <c r="A143" s="156" t="s">
        <v>2</v>
      </c>
      <c r="B143" s="427">
        <v>0</v>
      </c>
      <c r="C143" s="428">
        <v>0</v>
      </c>
      <c r="D143" s="428">
        <v>53</v>
      </c>
      <c r="E143" s="428">
        <v>0</v>
      </c>
      <c r="F143" s="429">
        <v>0</v>
      </c>
      <c r="G143" s="428">
        <v>0</v>
      </c>
      <c r="H143" s="428">
        <v>0</v>
      </c>
      <c r="I143" s="428">
        <v>0</v>
      </c>
      <c r="J143" s="428">
        <v>0</v>
      </c>
      <c r="K143" s="428">
        <v>0</v>
      </c>
      <c r="L143" s="430">
        <v>0</v>
      </c>
      <c r="M143" s="427">
        <v>0</v>
      </c>
      <c r="N143" s="428">
        <v>0</v>
      </c>
      <c r="O143" s="791">
        <v>0</v>
      </c>
    </row>
    <row r="144" spans="1:15" ht="13.5" thickBot="1">
      <c r="A144" s="159" t="s">
        <v>13</v>
      </c>
      <c r="B144" s="803">
        <f aca="true" t="shared" si="18" ref="B144:O144">SUM(B143:B143)</f>
        <v>0</v>
      </c>
      <c r="C144" s="805">
        <f t="shared" si="18"/>
        <v>0</v>
      </c>
      <c r="D144" s="805">
        <f t="shared" si="18"/>
        <v>53</v>
      </c>
      <c r="E144" s="805">
        <f t="shared" si="18"/>
        <v>0</v>
      </c>
      <c r="F144" s="802">
        <f t="shared" si="18"/>
        <v>0</v>
      </c>
      <c r="G144" s="805">
        <f t="shared" si="18"/>
        <v>0</v>
      </c>
      <c r="H144" s="805">
        <f t="shared" si="18"/>
        <v>0</v>
      </c>
      <c r="I144" s="805">
        <f t="shared" si="18"/>
        <v>0</v>
      </c>
      <c r="J144" s="805">
        <f t="shared" si="18"/>
        <v>0</v>
      </c>
      <c r="K144" s="805">
        <f t="shared" si="18"/>
        <v>0</v>
      </c>
      <c r="L144" s="804">
        <f t="shared" si="18"/>
        <v>0</v>
      </c>
      <c r="M144" s="803">
        <f t="shared" si="18"/>
        <v>0</v>
      </c>
      <c r="N144" s="805">
        <f t="shared" si="18"/>
        <v>0</v>
      </c>
      <c r="O144" s="806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193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026" t="s">
        <v>19</v>
      </c>
      <c r="B147" s="1028" t="s">
        <v>41</v>
      </c>
      <c r="C147" s="1028"/>
      <c r="D147" s="1028"/>
      <c r="E147" s="1028"/>
      <c r="F147" s="1018" t="s">
        <v>225</v>
      </c>
      <c r="G147" s="1029" t="s">
        <v>226</v>
      </c>
      <c r="H147" s="1020" t="s">
        <v>42</v>
      </c>
      <c r="I147" s="1020"/>
      <c r="J147" s="1020"/>
      <c r="K147" s="1020"/>
      <c r="L147" s="1021"/>
      <c r="M147" s="1015" t="s">
        <v>227</v>
      </c>
      <c r="N147" s="148" t="s">
        <v>1</v>
      </c>
      <c r="O147" s="148" t="s">
        <v>33</v>
      </c>
    </row>
    <row r="148" spans="1:15" ht="20.25" thickBot="1">
      <c r="A148" s="1027"/>
      <c r="B148" s="149" t="s">
        <v>23</v>
      </c>
      <c r="C148" s="150" t="s">
        <v>24</v>
      </c>
      <c r="D148" s="150" t="s">
        <v>16</v>
      </c>
      <c r="E148" s="150" t="s">
        <v>25</v>
      </c>
      <c r="F148" s="1019"/>
      <c r="G148" s="1030"/>
      <c r="H148" s="153" t="s">
        <v>18</v>
      </c>
      <c r="I148" s="153" t="s">
        <v>17</v>
      </c>
      <c r="J148" s="260" t="s">
        <v>26</v>
      </c>
      <c r="K148" s="261" t="s">
        <v>27</v>
      </c>
      <c r="L148" s="155" t="s">
        <v>28</v>
      </c>
      <c r="M148" s="1016"/>
      <c r="N148" s="150" t="s">
        <v>29</v>
      </c>
      <c r="O148" s="151" t="s">
        <v>29</v>
      </c>
    </row>
    <row r="149" spans="1:15" ht="13.5" thickBot="1">
      <c r="A149" s="156" t="s">
        <v>2</v>
      </c>
      <c r="B149" s="427">
        <v>0</v>
      </c>
      <c r="C149" s="428">
        <v>0</v>
      </c>
      <c r="D149" s="428">
        <v>53</v>
      </c>
      <c r="E149" s="428">
        <v>0</v>
      </c>
      <c r="F149" s="429">
        <v>0</v>
      </c>
      <c r="G149" s="428">
        <v>0</v>
      </c>
      <c r="H149" s="428">
        <v>0</v>
      </c>
      <c r="I149" s="428">
        <v>0</v>
      </c>
      <c r="J149" s="428">
        <v>0</v>
      </c>
      <c r="K149" s="428">
        <v>0</v>
      </c>
      <c r="L149" s="430">
        <v>0</v>
      </c>
      <c r="M149" s="427">
        <v>0</v>
      </c>
      <c r="N149" s="428">
        <v>0</v>
      </c>
      <c r="O149" s="791">
        <v>0</v>
      </c>
    </row>
    <row r="150" spans="1:15" ht="13.5" thickBot="1">
      <c r="A150" s="159" t="s">
        <v>13</v>
      </c>
      <c r="B150" s="803">
        <f aca="true" t="shared" si="19" ref="B150:O150">SUM(B149:B149)</f>
        <v>0</v>
      </c>
      <c r="C150" s="805">
        <f t="shared" si="19"/>
        <v>0</v>
      </c>
      <c r="D150" s="805">
        <f t="shared" si="19"/>
        <v>53</v>
      </c>
      <c r="E150" s="805">
        <f t="shared" si="19"/>
        <v>0</v>
      </c>
      <c r="F150" s="802">
        <f t="shared" si="19"/>
        <v>0</v>
      </c>
      <c r="G150" s="805">
        <f t="shared" si="19"/>
        <v>0</v>
      </c>
      <c r="H150" s="805">
        <f t="shared" si="19"/>
        <v>0</v>
      </c>
      <c r="I150" s="805">
        <f t="shared" si="19"/>
        <v>0</v>
      </c>
      <c r="J150" s="805">
        <f t="shared" si="19"/>
        <v>0</v>
      </c>
      <c r="K150" s="805">
        <f t="shared" si="19"/>
        <v>0</v>
      </c>
      <c r="L150" s="804">
        <f t="shared" si="19"/>
        <v>0</v>
      </c>
      <c r="M150" s="803">
        <f t="shared" si="19"/>
        <v>0</v>
      </c>
      <c r="N150" s="805">
        <f t="shared" si="19"/>
        <v>0</v>
      </c>
      <c r="O150" s="806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101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026" t="s">
        <v>19</v>
      </c>
      <c r="B153" s="1028" t="s">
        <v>41</v>
      </c>
      <c r="C153" s="1028"/>
      <c r="D153" s="1028"/>
      <c r="E153" s="1028"/>
      <c r="F153" s="1018" t="s">
        <v>225</v>
      </c>
      <c r="G153" s="1029" t="s">
        <v>226</v>
      </c>
      <c r="H153" s="1020" t="s">
        <v>42</v>
      </c>
      <c r="I153" s="1020"/>
      <c r="J153" s="1020"/>
      <c r="K153" s="1020"/>
      <c r="L153" s="1021"/>
      <c r="M153" s="1015" t="s">
        <v>227</v>
      </c>
      <c r="N153" s="148" t="s">
        <v>1</v>
      </c>
      <c r="O153" s="148" t="s">
        <v>33</v>
      </c>
    </row>
    <row r="154" spans="1:15" ht="20.25" thickBot="1">
      <c r="A154" s="1027"/>
      <c r="B154" s="149" t="s">
        <v>23</v>
      </c>
      <c r="C154" s="150" t="s">
        <v>24</v>
      </c>
      <c r="D154" s="150" t="s">
        <v>16</v>
      </c>
      <c r="E154" s="150" t="s">
        <v>25</v>
      </c>
      <c r="F154" s="1019"/>
      <c r="G154" s="1030"/>
      <c r="H154" s="153" t="s">
        <v>18</v>
      </c>
      <c r="I154" s="153" t="s">
        <v>17</v>
      </c>
      <c r="J154" s="260" t="s">
        <v>26</v>
      </c>
      <c r="K154" s="261" t="s">
        <v>27</v>
      </c>
      <c r="L154" s="155" t="s">
        <v>28</v>
      </c>
      <c r="M154" s="1016"/>
      <c r="N154" s="150" t="s">
        <v>29</v>
      </c>
      <c r="O154" s="151" t="s">
        <v>29</v>
      </c>
    </row>
    <row r="155" spans="1:15" ht="13.5" thickBot="1">
      <c r="A155" s="156" t="s">
        <v>2</v>
      </c>
      <c r="B155" s="427">
        <v>0</v>
      </c>
      <c r="C155" s="428">
        <v>0</v>
      </c>
      <c r="D155" s="428">
        <v>17.3</v>
      </c>
      <c r="E155" s="428">
        <v>38.2</v>
      </c>
      <c r="F155" s="429">
        <v>7.1</v>
      </c>
      <c r="G155" s="428">
        <v>0</v>
      </c>
      <c r="H155" s="428">
        <v>0</v>
      </c>
      <c r="I155" s="428">
        <v>0</v>
      </c>
      <c r="J155" s="428">
        <v>0</v>
      </c>
      <c r="K155" s="428">
        <v>0</v>
      </c>
      <c r="L155" s="430">
        <v>0</v>
      </c>
      <c r="M155" s="427">
        <v>0</v>
      </c>
      <c r="N155" s="428">
        <v>0</v>
      </c>
      <c r="O155" s="791">
        <v>0</v>
      </c>
    </row>
    <row r="156" spans="1:15" ht="13.5" thickBot="1">
      <c r="A156" s="159" t="s">
        <v>13</v>
      </c>
      <c r="B156" s="803">
        <f aca="true" t="shared" si="20" ref="B156:O156">SUM(B155:B155)</f>
        <v>0</v>
      </c>
      <c r="C156" s="805">
        <f>SUM(C155:C155)</f>
        <v>0</v>
      </c>
      <c r="D156" s="805">
        <f t="shared" si="20"/>
        <v>17.3</v>
      </c>
      <c r="E156" s="805">
        <f t="shared" si="20"/>
        <v>38.2</v>
      </c>
      <c r="F156" s="802">
        <f t="shared" si="20"/>
        <v>7.1</v>
      </c>
      <c r="G156" s="805">
        <f t="shared" si="20"/>
        <v>0</v>
      </c>
      <c r="H156" s="805">
        <f t="shared" si="20"/>
        <v>0</v>
      </c>
      <c r="I156" s="805">
        <f t="shared" si="20"/>
        <v>0</v>
      </c>
      <c r="J156" s="805">
        <f t="shared" si="20"/>
        <v>0</v>
      </c>
      <c r="K156" s="805">
        <f t="shared" si="20"/>
        <v>0</v>
      </c>
      <c r="L156" s="804">
        <f t="shared" si="20"/>
        <v>0</v>
      </c>
      <c r="M156" s="803">
        <f t="shared" si="20"/>
        <v>0</v>
      </c>
      <c r="N156" s="805">
        <f t="shared" si="20"/>
        <v>0</v>
      </c>
      <c r="O156" s="806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158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037" t="s">
        <v>19</v>
      </c>
      <c r="B160" s="1039" t="s">
        <v>41</v>
      </c>
      <c r="C160" s="1039"/>
      <c r="D160" s="1039"/>
      <c r="E160" s="1039"/>
      <c r="F160" s="1040" t="s">
        <v>225</v>
      </c>
      <c r="G160" s="1042" t="s">
        <v>226</v>
      </c>
      <c r="H160" s="1033" t="s">
        <v>42</v>
      </c>
      <c r="I160" s="1033"/>
      <c r="J160" s="1033"/>
      <c r="K160" s="1033"/>
      <c r="L160" s="1034"/>
      <c r="M160" s="1035" t="s">
        <v>228</v>
      </c>
      <c r="N160" s="252" t="s">
        <v>1</v>
      </c>
      <c r="O160" s="252" t="s">
        <v>33</v>
      </c>
    </row>
    <row r="161" spans="1:15" ht="20.25" thickBot="1">
      <c r="A161" s="1045"/>
      <c r="B161" s="253" t="s">
        <v>23</v>
      </c>
      <c r="C161" s="776" t="s">
        <v>24</v>
      </c>
      <c r="D161" s="776" t="s">
        <v>16</v>
      </c>
      <c r="E161" s="776" t="s">
        <v>25</v>
      </c>
      <c r="F161" s="1041"/>
      <c r="G161" s="1043"/>
      <c r="H161" s="254" t="s">
        <v>18</v>
      </c>
      <c r="I161" s="254" t="s">
        <v>17</v>
      </c>
      <c r="J161" s="254" t="s">
        <v>26</v>
      </c>
      <c r="K161" s="254" t="s">
        <v>27</v>
      </c>
      <c r="L161" s="255" t="s">
        <v>28</v>
      </c>
      <c r="M161" s="1044"/>
      <c r="N161" s="776" t="s">
        <v>29</v>
      </c>
      <c r="O161" s="256" t="s">
        <v>29</v>
      </c>
    </row>
    <row r="162" spans="1:15" ht="13.5" thickBot="1">
      <c r="A162" s="832" t="s">
        <v>4</v>
      </c>
      <c r="B162" s="459">
        <f>B15+B25+B35+B45+B54+B64+B70+B77+B83+B89+B95+B101+B108+B114+B120+B126+B132+B138+B144+B150+B156</f>
        <v>936.4000000000001</v>
      </c>
      <c r="C162" s="459">
        <f aca="true" t="shared" si="21" ref="C162:O162">C15+C25+C35+C45+C54+C64+C70+C77+C83+C89+C95+C101+C108+C114+C120+C126+C132+C138+C144+C150+C156</f>
        <v>1195.8</v>
      </c>
      <c r="D162" s="459">
        <f t="shared" si="21"/>
        <v>673.5</v>
      </c>
      <c r="E162" s="459">
        <f t="shared" si="21"/>
        <v>6110.199999999999</v>
      </c>
      <c r="F162" s="459">
        <f t="shared" si="21"/>
        <v>3404.7000000000007</v>
      </c>
      <c r="G162" s="459">
        <f t="shared" si="21"/>
        <v>888.0000000000001</v>
      </c>
      <c r="H162" s="459">
        <f t="shared" si="21"/>
        <v>70.5</v>
      </c>
      <c r="I162" s="459">
        <f t="shared" si="21"/>
        <v>125.5</v>
      </c>
      <c r="J162" s="459">
        <f t="shared" si="21"/>
        <v>0</v>
      </c>
      <c r="K162" s="459">
        <f t="shared" si="21"/>
        <v>0</v>
      </c>
      <c r="L162" s="780">
        <f t="shared" si="21"/>
        <v>516.8</v>
      </c>
      <c r="M162" s="779">
        <f t="shared" si="21"/>
        <v>0</v>
      </c>
      <c r="N162" s="459">
        <f>N15+N25+N35+N45+N54+N64+N70+N77+N83+N89+N95+N101+N108+N114+N120+N126+N132+N138+N144+N150+N156</f>
        <v>1916.6</v>
      </c>
      <c r="O162" s="459">
        <f t="shared" si="21"/>
        <v>2005.0000000000005</v>
      </c>
    </row>
    <row r="163" spans="1:15" ht="13.5" thickBot="1">
      <c r="A163" s="833" t="s">
        <v>13</v>
      </c>
      <c r="B163" s="673">
        <f aca="true" t="shared" si="22" ref="B163:O163">SUM(B162:B162)</f>
        <v>936.4000000000001</v>
      </c>
      <c r="C163" s="674">
        <f t="shared" si="22"/>
        <v>1195.8</v>
      </c>
      <c r="D163" s="674">
        <f t="shared" si="22"/>
        <v>673.5</v>
      </c>
      <c r="E163" s="674">
        <f t="shared" si="22"/>
        <v>6110.199999999999</v>
      </c>
      <c r="F163" s="675">
        <f t="shared" si="22"/>
        <v>3404.7000000000007</v>
      </c>
      <c r="G163" s="674">
        <f t="shared" si="22"/>
        <v>888.0000000000001</v>
      </c>
      <c r="H163" s="674">
        <f t="shared" si="22"/>
        <v>70.5</v>
      </c>
      <c r="I163" s="674">
        <f t="shared" si="22"/>
        <v>125.5</v>
      </c>
      <c r="J163" s="674">
        <f t="shared" si="22"/>
        <v>0</v>
      </c>
      <c r="K163" s="674">
        <f t="shared" si="22"/>
        <v>0</v>
      </c>
      <c r="L163" s="676">
        <f t="shared" si="22"/>
        <v>516.8</v>
      </c>
      <c r="M163" s="673">
        <f t="shared" si="22"/>
        <v>0</v>
      </c>
      <c r="N163" s="674">
        <f t="shared" si="22"/>
        <v>1916.6</v>
      </c>
      <c r="O163" s="677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046" t="s">
        <v>155</v>
      </c>
      <c r="C165" s="1046"/>
      <c r="D165" s="1046"/>
      <c r="E165" s="1046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64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026" t="s">
        <v>19</v>
      </c>
      <c r="B167" s="1028" t="s">
        <v>41</v>
      </c>
      <c r="C167" s="1028"/>
      <c r="D167" s="1028"/>
      <c r="E167" s="1028"/>
      <c r="F167" s="1018" t="s">
        <v>225</v>
      </c>
      <c r="G167" s="1029" t="s">
        <v>226</v>
      </c>
      <c r="H167" s="1020" t="s">
        <v>42</v>
      </c>
      <c r="I167" s="1020"/>
      <c r="J167" s="1020"/>
      <c r="K167" s="1020"/>
      <c r="L167" s="1021"/>
      <c r="M167" s="1015" t="s">
        <v>227</v>
      </c>
      <c r="N167" s="148" t="s">
        <v>1</v>
      </c>
      <c r="O167" s="148" t="s">
        <v>33</v>
      </c>
    </row>
    <row r="168" spans="1:15" ht="20.25" thickBot="1">
      <c r="A168" s="1027"/>
      <c r="B168" s="149" t="s">
        <v>23</v>
      </c>
      <c r="C168" s="150" t="s">
        <v>24</v>
      </c>
      <c r="D168" s="150" t="s">
        <v>16</v>
      </c>
      <c r="E168" s="150" t="s">
        <v>25</v>
      </c>
      <c r="F168" s="1019"/>
      <c r="G168" s="1030"/>
      <c r="H168" s="153" t="s">
        <v>18</v>
      </c>
      <c r="I168" s="153" t="s">
        <v>17</v>
      </c>
      <c r="J168" s="260" t="s">
        <v>26</v>
      </c>
      <c r="K168" s="261" t="s">
        <v>27</v>
      </c>
      <c r="L168" s="155" t="s">
        <v>28</v>
      </c>
      <c r="M168" s="1016"/>
      <c r="N168" s="150" t="s">
        <v>29</v>
      </c>
      <c r="O168" s="151" t="s">
        <v>29</v>
      </c>
    </row>
    <row r="169" spans="1:15" ht="12.75">
      <c r="A169" s="785" t="s">
        <v>10</v>
      </c>
      <c r="B169" s="427">
        <v>0</v>
      </c>
      <c r="C169" s="427">
        <v>0</v>
      </c>
      <c r="D169" s="427">
        <v>0</v>
      </c>
      <c r="E169" s="427">
        <v>0</v>
      </c>
      <c r="F169" s="428">
        <v>20</v>
      </c>
      <c r="G169" s="428">
        <v>0</v>
      </c>
      <c r="H169" s="428">
        <v>0</v>
      </c>
      <c r="I169" s="428">
        <v>0</v>
      </c>
      <c r="J169" s="428">
        <v>0</v>
      </c>
      <c r="K169" s="428">
        <v>0</v>
      </c>
      <c r="L169" s="430">
        <v>0</v>
      </c>
      <c r="M169" s="427">
        <v>0</v>
      </c>
      <c r="N169" s="428">
        <v>0</v>
      </c>
      <c r="O169" s="791">
        <v>3.7</v>
      </c>
    </row>
    <row r="170" spans="1:15" ht="12.75">
      <c r="A170" s="157" t="s">
        <v>2</v>
      </c>
      <c r="B170" s="427">
        <v>0</v>
      </c>
      <c r="C170" s="428">
        <v>0</v>
      </c>
      <c r="D170" s="428">
        <v>419</v>
      </c>
      <c r="E170" s="428">
        <v>89.4</v>
      </c>
      <c r="F170" s="429">
        <v>235</v>
      </c>
      <c r="G170" s="428">
        <v>73.6</v>
      </c>
      <c r="H170" s="433">
        <v>0</v>
      </c>
      <c r="I170" s="433">
        <v>0</v>
      </c>
      <c r="J170" s="428">
        <v>0</v>
      </c>
      <c r="K170" s="428">
        <v>0</v>
      </c>
      <c r="L170" s="430">
        <v>156</v>
      </c>
      <c r="M170" s="427">
        <v>0</v>
      </c>
      <c r="N170" s="428">
        <v>138</v>
      </c>
      <c r="O170" s="791">
        <v>155</v>
      </c>
    </row>
    <row r="171" spans="1:15" ht="12.75">
      <c r="A171" s="157" t="s">
        <v>3</v>
      </c>
      <c r="B171" s="792">
        <v>0</v>
      </c>
      <c r="C171" s="788">
        <v>0</v>
      </c>
      <c r="D171" s="788">
        <v>143.3</v>
      </c>
      <c r="E171" s="788">
        <v>55.8</v>
      </c>
      <c r="F171" s="824">
        <v>212.6</v>
      </c>
      <c r="G171" s="788">
        <v>157.2</v>
      </c>
      <c r="H171" s="428">
        <v>157</v>
      </c>
      <c r="I171" s="428">
        <v>157</v>
      </c>
      <c r="J171" s="788">
        <v>0</v>
      </c>
      <c r="K171" s="788">
        <v>0</v>
      </c>
      <c r="L171" s="800">
        <v>0</v>
      </c>
      <c r="M171" s="792">
        <v>0</v>
      </c>
      <c r="N171" s="788">
        <v>55</v>
      </c>
      <c r="O171" s="793">
        <v>96</v>
      </c>
    </row>
    <row r="172" spans="1:15" ht="22.5">
      <c r="A172" s="808" t="s">
        <v>224</v>
      </c>
      <c r="B172" s="834">
        <v>0</v>
      </c>
      <c r="C172" s="835">
        <v>0</v>
      </c>
      <c r="D172" s="835">
        <v>0</v>
      </c>
      <c r="E172" s="835">
        <v>34.1</v>
      </c>
      <c r="F172" s="836"/>
      <c r="G172" s="835"/>
      <c r="H172" s="835">
        <v>20</v>
      </c>
      <c r="I172" s="835">
        <v>20</v>
      </c>
      <c r="J172" s="835">
        <v>0</v>
      </c>
      <c r="K172" s="835">
        <v>0</v>
      </c>
      <c r="L172" s="837">
        <v>0</v>
      </c>
      <c r="M172" s="834">
        <v>0</v>
      </c>
      <c r="N172" s="835">
        <v>28</v>
      </c>
      <c r="O172" s="838"/>
    </row>
    <row r="173" spans="1:15" ht="12.75">
      <c r="A173" s="157" t="s">
        <v>5</v>
      </c>
      <c r="B173" s="789">
        <v>0</v>
      </c>
      <c r="C173" s="536">
        <v>0</v>
      </c>
      <c r="D173" s="536">
        <v>0</v>
      </c>
      <c r="E173" s="536">
        <v>88</v>
      </c>
      <c r="F173" s="807">
        <v>212.6</v>
      </c>
      <c r="G173" s="536">
        <v>157.4</v>
      </c>
      <c r="H173" s="788">
        <v>177</v>
      </c>
      <c r="I173" s="788">
        <v>177</v>
      </c>
      <c r="J173" s="536">
        <v>0</v>
      </c>
      <c r="K173" s="536">
        <v>0</v>
      </c>
      <c r="L173" s="790">
        <v>0</v>
      </c>
      <c r="M173" s="789">
        <v>0</v>
      </c>
      <c r="N173" s="536">
        <v>83</v>
      </c>
      <c r="O173" s="812">
        <v>96</v>
      </c>
    </row>
    <row r="174" spans="1:15" ht="13.5" thickBot="1">
      <c r="A174" s="786" t="s">
        <v>9</v>
      </c>
      <c r="B174" s="794">
        <v>0</v>
      </c>
      <c r="C174" s="798">
        <v>0</v>
      </c>
      <c r="D174" s="798">
        <v>0</v>
      </c>
      <c r="E174" s="798">
        <v>0</v>
      </c>
      <c r="F174" s="839">
        <v>62</v>
      </c>
      <c r="G174" s="798">
        <v>0</v>
      </c>
      <c r="H174" s="798">
        <v>0</v>
      </c>
      <c r="I174" s="798">
        <v>0</v>
      </c>
      <c r="J174" s="798">
        <v>0</v>
      </c>
      <c r="K174" s="798">
        <v>0</v>
      </c>
      <c r="L174" s="801">
        <v>0</v>
      </c>
      <c r="M174" s="794">
        <v>0</v>
      </c>
      <c r="N174" s="798">
        <v>0</v>
      </c>
      <c r="O174" s="819">
        <v>3.7</v>
      </c>
    </row>
    <row r="175" spans="1:15" ht="13.5" thickBot="1">
      <c r="A175" s="786" t="s">
        <v>11</v>
      </c>
      <c r="B175" s="796">
        <v>0</v>
      </c>
      <c r="C175" s="539">
        <v>0</v>
      </c>
      <c r="D175" s="539">
        <v>0</v>
      </c>
      <c r="E175" s="539">
        <v>0</v>
      </c>
      <c r="F175" s="809">
        <v>6.8</v>
      </c>
      <c r="G175" s="539">
        <v>0</v>
      </c>
      <c r="H175" s="539">
        <v>0</v>
      </c>
      <c r="I175" s="539">
        <v>0</v>
      </c>
      <c r="J175" s="539">
        <v>0</v>
      </c>
      <c r="K175" s="539">
        <v>0</v>
      </c>
      <c r="L175" s="795">
        <v>0</v>
      </c>
      <c r="M175" s="796">
        <v>0</v>
      </c>
      <c r="N175" s="539">
        <v>0</v>
      </c>
      <c r="O175" s="799">
        <v>0</v>
      </c>
    </row>
    <row r="176" spans="1:15" ht="13.5" thickBot="1">
      <c r="A176" s="159" t="s">
        <v>13</v>
      </c>
      <c r="B176" s="803">
        <f aca="true" t="shared" si="23" ref="B176:O176">SUM(B169:B175)</f>
        <v>0</v>
      </c>
      <c r="C176" s="805">
        <f t="shared" si="23"/>
        <v>0</v>
      </c>
      <c r="D176" s="805">
        <f t="shared" si="23"/>
        <v>562.3</v>
      </c>
      <c r="E176" s="805">
        <f t="shared" si="23"/>
        <v>267.29999999999995</v>
      </c>
      <c r="F176" s="802">
        <f t="shared" si="23"/>
        <v>749</v>
      </c>
      <c r="G176" s="805">
        <f t="shared" si="23"/>
        <v>388.2</v>
      </c>
      <c r="H176" s="805">
        <f t="shared" si="23"/>
        <v>354</v>
      </c>
      <c r="I176" s="805">
        <f t="shared" si="23"/>
        <v>354</v>
      </c>
      <c r="J176" s="805">
        <f t="shared" si="23"/>
        <v>0</v>
      </c>
      <c r="K176" s="805">
        <f t="shared" si="23"/>
        <v>0</v>
      </c>
      <c r="L176" s="804">
        <f t="shared" si="23"/>
        <v>156</v>
      </c>
      <c r="M176" s="803">
        <f t="shared" si="23"/>
        <v>0</v>
      </c>
      <c r="N176" s="805">
        <f t="shared" si="23"/>
        <v>304</v>
      </c>
      <c r="O176" s="806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67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026" t="s">
        <v>19</v>
      </c>
      <c r="B179" s="1028" t="s">
        <v>41</v>
      </c>
      <c r="C179" s="1028"/>
      <c r="D179" s="1028"/>
      <c r="E179" s="1028"/>
      <c r="F179" s="1018" t="s">
        <v>225</v>
      </c>
      <c r="G179" s="1029" t="s">
        <v>226</v>
      </c>
      <c r="H179" s="1020" t="s">
        <v>42</v>
      </c>
      <c r="I179" s="1020"/>
      <c r="J179" s="1020"/>
      <c r="K179" s="1020"/>
      <c r="L179" s="1021"/>
      <c r="M179" s="1015" t="s">
        <v>227</v>
      </c>
      <c r="N179" s="148" t="s">
        <v>1</v>
      </c>
      <c r="O179" s="148" t="s">
        <v>33</v>
      </c>
    </row>
    <row r="180" spans="1:15" ht="20.25" thickBot="1">
      <c r="A180" s="1027"/>
      <c r="B180" s="149" t="s">
        <v>23</v>
      </c>
      <c r="C180" s="150" t="s">
        <v>24</v>
      </c>
      <c r="D180" s="150" t="s">
        <v>16</v>
      </c>
      <c r="E180" s="150" t="s">
        <v>25</v>
      </c>
      <c r="F180" s="1019"/>
      <c r="G180" s="1030"/>
      <c r="H180" s="153" t="s">
        <v>18</v>
      </c>
      <c r="I180" s="153" t="s">
        <v>17</v>
      </c>
      <c r="J180" s="260" t="s">
        <v>26</v>
      </c>
      <c r="K180" s="261" t="s">
        <v>27</v>
      </c>
      <c r="L180" s="155" t="s">
        <v>28</v>
      </c>
      <c r="M180" s="1016"/>
      <c r="N180" s="150" t="s">
        <v>29</v>
      </c>
      <c r="O180" s="151" t="s">
        <v>29</v>
      </c>
    </row>
    <row r="181" spans="1:15" ht="12.75">
      <c r="A181" s="785" t="s">
        <v>10</v>
      </c>
      <c r="B181" s="428">
        <v>0</v>
      </c>
      <c r="C181" s="428">
        <v>0</v>
      </c>
      <c r="D181" s="428">
        <v>33.6</v>
      </c>
      <c r="E181" s="428">
        <v>0</v>
      </c>
      <c r="F181" s="428">
        <v>91.7</v>
      </c>
      <c r="G181" s="428">
        <v>0</v>
      </c>
      <c r="H181" s="428">
        <v>0</v>
      </c>
      <c r="I181" s="428">
        <v>0</v>
      </c>
      <c r="J181" s="428">
        <v>0</v>
      </c>
      <c r="K181" s="428">
        <v>0</v>
      </c>
      <c r="L181" s="430">
        <v>0</v>
      </c>
      <c r="M181" s="427">
        <v>0</v>
      </c>
      <c r="N181" s="428">
        <v>0</v>
      </c>
      <c r="O181" s="791">
        <v>0</v>
      </c>
    </row>
    <row r="182" spans="1:15" ht="12.75">
      <c r="A182" s="157" t="s">
        <v>2</v>
      </c>
      <c r="B182" s="428">
        <v>0</v>
      </c>
      <c r="C182" s="428">
        <v>0</v>
      </c>
      <c r="D182" s="428">
        <v>0</v>
      </c>
      <c r="E182" s="428">
        <v>544.2</v>
      </c>
      <c r="F182" s="429">
        <v>197.6</v>
      </c>
      <c r="G182" s="428">
        <v>100.9</v>
      </c>
      <c r="H182" s="536">
        <v>0</v>
      </c>
      <c r="I182" s="536">
        <v>0</v>
      </c>
      <c r="J182" s="428">
        <v>0</v>
      </c>
      <c r="K182" s="428">
        <v>0</v>
      </c>
      <c r="L182" s="430">
        <v>0</v>
      </c>
      <c r="M182" s="427">
        <v>0</v>
      </c>
      <c r="N182" s="428">
        <v>150</v>
      </c>
      <c r="O182" s="791">
        <v>96</v>
      </c>
    </row>
    <row r="183" spans="1:15" ht="12.75">
      <c r="A183" s="157" t="s">
        <v>3</v>
      </c>
      <c r="B183" s="788">
        <v>0</v>
      </c>
      <c r="C183" s="788">
        <v>0</v>
      </c>
      <c r="D183" s="428">
        <v>0</v>
      </c>
      <c r="E183" s="788">
        <v>62.5</v>
      </c>
      <c r="F183" s="824">
        <v>199.8</v>
      </c>
      <c r="G183" s="788">
        <v>105.1</v>
      </c>
      <c r="H183" s="840">
        <v>42.5</v>
      </c>
      <c r="I183" s="840">
        <v>12</v>
      </c>
      <c r="J183" s="788">
        <v>0</v>
      </c>
      <c r="K183" s="788">
        <v>0</v>
      </c>
      <c r="L183" s="800">
        <v>0</v>
      </c>
      <c r="M183" s="792">
        <v>0</v>
      </c>
      <c r="N183" s="788">
        <v>58</v>
      </c>
      <c r="O183" s="793">
        <v>88</v>
      </c>
    </row>
    <row r="184" spans="1:15" ht="12.75">
      <c r="A184" s="157" t="s">
        <v>5</v>
      </c>
      <c r="B184" s="536">
        <v>0</v>
      </c>
      <c r="C184" s="536">
        <v>0</v>
      </c>
      <c r="D184" s="428">
        <v>0</v>
      </c>
      <c r="E184" s="536">
        <v>56.4</v>
      </c>
      <c r="F184" s="807">
        <v>200.6</v>
      </c>
      <c r="G184" s="536">
        <v>106.6</v>
      </c>
      <c r="H184" s="788">
        <v>417.5</v>
      </c>
      <c r="I184" s="788">
        <v>208.5</v>
      </c>
      <c r="J184" s="536">
        <v>0</v>
      </c>
      <c r="K184" s="536">
        <v>0</v>
      </c>
      <c r="L184" s="790">
        <v>117</v>
      </c>
      <c r="M184" s="789">
        <v>0</v>
      </c>
      <c r="N184" s="536">
        <v>58</v>
      </c>
      <c r="O184" s="812">
        <v>80</v>
      </c>
    </row>
    <row r="185" spans="1:15" ht="12.75">
      <c r="A185" s="157" t="s">
        <v>9</v>
      </c>
      <c r="B185" s="798">
        <v>0</v>
      </c>
      <c r="C185" s="798">
        <v>31.5</v>
      </c>
      <c r="D185" s="428">
        <v>0</v>
      </c>
      <c r="E185" s="798">
        <v>0</v>
      </c>
      <c r="F185" s="839">
        <v>62</v>
      </c>
      <c r="G185" s="798">
        <v>8.2</v>
      </c>
      <c r="H185" s="798">
        <v>0</v>
      </c>
      <c r="I185" s="798">
        <v>0</v>
      </c>
      <c r="J185" s="798">
        <v>0</v>
      </c>
      <c r="K185" s="798">
        <v>0</v>
      </c>
      <c r="L185" s="801">
        <v>0</v>
      </c>
      <c r="M185" s="794">
        <v>0</v>
      </c>
      <c r="N185" s="798">
        <v>0</v>
      </c>
      <c r="O185" s="819">
        <v>3.7</v>
      </c>
    </row>
    <row r="186" spans="1:15" ht="13.5" thickBot="1">
      <c r="A186" s="841" t="s">
        <v>11</v>
      </c>
      <c r="B186" s="539">
        <v>0</v>
      </c>
      <c r="C186" s="539">
        <v>0</v>
      </c>
      <c r="D186" s="428">
        <v>0</v>
      </c>
      <c r="E186" s="539">
        <v>0</v>
      </c>
      <c r="F186" s="809">
        <v>6.8</v>
      </c>
      <c r="G186" s="539">
        <v>0</v>
      </c>
      <c r="H186" s="539">
        <v>0</v>
      </c>
      <c r="I186" s="539">
        <v>0</v>
      </c>
      <c r="J186" s="539">
        <v>0</v>
      </c>
      <c r="K186" s="539">
        <v>0</v>
      </c>
      <c r="L186" s="795">
        <v>0</v>
      </c>
      <c r="M186" s="796">
        <v>0</v>
      </c>
      <c r="N186" s="539">
        <v>0</v>
      </c>
      <c r="O186" s="799">
        <v>0</v>
      </c>
    </row>
    <row r="187" spans="1:15" ht="13.5" thickBot="1">
      <c r="A187" s="159" t="s">
        <v>13</v>
      </c>
      <c r="B187" s="803">
        <f aca="true" t="shared" si="24" ref="B187:O187">SUM(B181:B186)</f>
        <v>0</v>
      </c>
      <c r="C187" s="805">
        <f t="shared" si="24"/>
        <v>31.5</v>
      </c>
      <c r="D187" s="805">
        <f t="shared" si="24"/>
        <v>33.6</v>
      </c>
      <c r="E187" s="805">
        <f t="shared" si="24"/>
        <v>663.1</v>
      </c>
      <c r="F187" s="802">
        <f t="shared" si="24"/>
        <v>758.5</v>
      </c>
      <c r="G187" s="805">
        <f t="shared" si="24"/>
        <v>320.8</v>
      </c>
      <c r="H187" s="805">
        <f t="shared" si="24"/>
        <v>460</v>
      </c>
      <c r="I187" s="805">
        <f t="shared" si="24"/>
        <v>220.5</v>
      </c>
      <c r="J187" s="805">
        <f t="shared" si="24"/>
        <v>0</v>
      </c>
      <c r="K187" s="805">
        <f t="shared" si="24"/>
        <v>0</v>
      </c>
      <c r="L187" s="804">
        <f t="shared" si="24"/>
        <v>117</v>
      </c>
      <c r="M187" s="803">
        <f t="shared" si="24"/>
        <v>0</v>
      </c>
      <c r="N187" s="805">
        <f t="shared" si="24"/>
        <v>266</v>
      </c>
      <c r="O187" s="806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85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026" t="s">
        <v>19</v>
      </c>
      <c r="B190" s="1028" t="s">
        <v>41</v>
      </c>
      <c r="C190" s="1028"/>
      <c r="D190" s="1028"/>
      <c r="E190" s="1028"/>
      <c r="F190" s="1018" t="s">
        <v>225</v>
      </c>
      <c r="G190" s="1029" t="s">
        <v>226</v>
      </c>
      <c r="H190" s="1020" t="s">
        <v>42</v>
      </c>
      <c r="I190" s="1020"/>
      <c r="J190" s="1020"/>
      <c r="K190" s="1020"/>
      <c r="L190" s="1021"/>
      <c r="M190" s="1015" t="s">
        <v>227</v>
      </c>
      <c r="N190" s="148" t="s">
        <v>1</v>
      </c>
      <c r="O190" s="148" t="s">
        <v>33</v>
      </c>
    </row>
    <row r="191" spans="1:15" ht="20.25" thickBot="1">
      <c r="A191" s="1027"/>
      <c r="B191" s="149" t="s">
        <v>23</v>
      </c>
      <c r="C191" s="150" t="s">
        <v>24</v>
      </c>
      <c r="D191" s="150" t="s">
        <v>16</v>
      </c>
      <c r="E191" s="150" t="s">
        <v>25</v>
      </c>
      <c r="F191" s="1019"/>
      <c r="G191" s="1030"/>
      <c r="H191" s="153" t="s">
        <v>18</v>
      </c>
      <c r="I191" s="153" t="s">
        <v>17</v>
      </c>
      <c r="J191" s="260" t="s">
        <v>26</v>
      </c>
      <c r="K191" s="261" t="s">
        <v>27</v>
      </c>
      <c r="L191" s="155" t="s">
        <v>28</v>
      </c>
      <c r="M191" s="1016"/>
      <c r="N191" s="150" t="s">
        <v>29</v>
      </c>
      <c r="O191" s="151" t="s">
        <v>29</v>
      </c>
    </row>
    <row r="192" spans="1:15" ht="12.75">
      <c r="A192" s="785" t="s">
        <v>10</v>
      </c>
      <c r="B192" s="427">
        <v>0</v>
      </c>
      <c r="C192" s="427">
        <v>0</v>
      </c>
      <c r="D192" s="427">
        <v>0</v>
      </c>
      <c r="E192" s="427">
        <v>0</v>
      </c>
      <c r="F192" s="428">
        <v>20.4</v>
      </c>
      <c r="G192" s="428">
        <v>0</v>
      </c>
      <c r="H192" s="428">
        <v>0</v>
      </c>
      <c r="I192" s="428">
        <v>0</v>
      </c>
      <c r="J192" s="428">
        <v>0</v>
      </c>
      <c r="K192" s="428">
        <v>0</v>
      </c>
      <c r="L192" s="430">
        <v>0</v>
      </c>
      <c r="M192" s="427">
        <v>0</v>
      </c>
      <c r="N192" s="428">
        <v>0</v>
      </c>
      <c r="O192" s="791">
        <v>3.7</v>
      </c>
    </row>
    <row r="193" spans="1:15" ht="12.75">
      <c r="A193" s="157" t="s">
        <v>2</v>
      </c>
      <c r="B193" s="427"/>
      <c r="C193" s="428">
        <v>339.5</v>
      </c>
      <c r="D193" s="428">
        <v>30.9</v>
      </c>
      <c r="E193" s="428">
        <v>169.9</v>
      </c>
      <c r="F193" s="429">
        <v>250.2</v>
      </c>
      <c r="G193" s="428">
        <v>42.2</v>
      </c>
      <c r="H193" s="428">
        <v>0</v>
      </c>
      <c r="I193" s="428">
        <v>0</v>
      </c>
      <c r="J193" s="428">
        <v>0</v>
      </c>
      <c r="K193" s="428">
        <v>0</v>
      </c>
      <c r="L193" s="430">
        <v>0</v>
      </c>
      <c r="M193" s="427">
        <v>0</v>
      </c>
      <c r="N193" s="428">
        <v>244</v>
      </c>
      <c r="O193" s="791">
        <v>147</v>
      </c>
    </row>
    <row r="194" spans="1:15" ht="12.75">
      <c r="A194" s="157" t="s">
        <v>3</v>
      </c>
      <c r="B194" s="792">
        <v>99.2</v>
      </c>
      <c r="C194" s="788">
        <v>443.7</v>
      </c>
      <c r="D194" s="788">
        <v>21.8</v>
      </c>
      <c r="E194" s="788">
        <v>0</v>
      </c>
      <c r="F194" s="824">
        <v>248.8</v>
      </c>
      <c r="G194" s="788">
        <v>44.8</v>
      </c>
      <c r="H194" s="788">
        <v>0</v>
      </c>
      <c r="I194" s="788">
        <v>0</v>
      </c>
      <c r="J194" s="788">
        <v>0</v>
      </c>
      <c r="K194" s="788">
        <v>0</v>
      </c>
      <c r="L194" s="800">
        <v>0</v>
      </c>
      <c r="M194" s="792">
        <v>0</v>
      </c>
      <c r="N194" s="788">
        <v>244</v>
      </c>
      <c r="O194" s="793">
        <v>81</v>
      </c>
    </row>
    <row r="195" spans="1:15" ht="12.75">
      <c r="A195" s="157" t="s">
        <v>5</v>
      </c>
      <c r="B195" s="789">
        <v>0</v>
      </c>
      <c r="C195" s="789">
        <v>0</v>
      </c>
      <c r="D195" s="789">
        <v>0</v>
      </c>
      <c r="E195" s="536">
        <v>546.1</v>
      </c>
      <c r="F195" s="807">
        <v>193.5</v>
      </c>
      <c r="G195" s="536">
        <v>59.2</v>
      </c>
      <c r="H195" s="536">
        <v>0</v>
      </c>
      <c r="I195" s="536">
        <v>0</v>
      </c>
      <c r="J195" s="536">
        <v>0</v>
      </c>
      <c r="K195" s="536">
        <v>0</v>
      </c>
      <c r="L195" s="790">
        <v>0</v>
      </c>
      <c r="M195" s="789">
        <v>0</v>
      </c>
      <c r="N195" s="536">
        <v>244</v>
      </c>
      <c r="O195" s="812">
        <v>109</v>
      </c>
    </row>
    <row r="196" spans="1:15" ht="12.75">
      <c r="A196" s="157" t="s">
        <v>9</v>
      </c>
      <c r="B196" s="794">
        <v>0</v>
      </c>
      <c r="C196" s="794">
        <v>0</v>
      </c>
      <c r="D196" s="794">
        <v>0</v>
      </c>
      <c r="E196" s="798">
        <v>0</v>
      </c>
      <c r="F196" s="839">
        <v>62</v>
      </c>
      <c r="G196" s="798">
        <v>0</v>
      </c>
      <c r="H196" s="798">
        <v>0</v>
      </c>
      <c r="I196" s="798">
        <v>0</v>
      </c>
      <c r="J196" s="798">
        <v>0</v>
      </c>
      <c r="K196" s="798">
        <v>0</v>
      </c>
      <c r="L196" s="801">
        <v>0</v>
      </c>
      <c r="M196" s="794">
        <v>0</v>
      </c>
      <c r="N196" s="798">
        <v>0</v>
      </c>
      <c r="O196" s="819">
        <v>3.7</v>
      </c>
    </row>
    <row r="197" spans="1:15" ht="13.5" thickBot="1">
      <c r="A197" s="841" t="s">
        <v>11</v>
      </c>
      <c r="B197" s="796">
        <v>0</v>
      </c>
      <c r="C197" s="796">
        <v>0</v>
      </c>
      <c r="D197" s="796">
        <v>0</v>
      </c>
      <c r="E197" s="539">
        <v>0</v>
      </c>
      <c r="F197" s="809">
        <v>6.2</v>
      </c>
      <c r="G197" s="539">
        <v>0</v>
      </c>
      <c r="H197" s="539">
        <v>0</v>
      </c>
      <c r="I197" s="539">
        <v>0</v>
      </c>
      <c r="J197" s="539">
        <v>0</v>
      </c>
      <c r="K197" s="539">
        <v>0</v>
      </c>
      <c r="L197" s="795">
        <v>0</v>
      </c>
      <c r="M197" s="796">
        <v>0</v>
      </c>
      <c r="N197" s="539">
        <v>0</v>
      </c>
      <c r="O197" s="799">
        <v>0</v>
      </c>
    </row>
    <row r="198" spans="1:15" ht="13.5" thickBot="1">
      <c r="A198" s="159" t="s">
        <v>13</v>
      </c>
      <c r="B198" s="803">
        <f aca="true" t="shared" si="25" ref="B198:O198">SUM(B192:B197)</f>
        <v>99.2</v>
      </c>
      <c r="C198" s="805">
        <f t="shared" si="25"/>
        <v>783.2</v>
      </c>
      <c r="D198" s="805">
        <f t="shared" si="25"/>
        <v>52.7</v>
      </c>
      <c r="E198" s="805">
        <f t="shared" si="25"/>
        <v>716</v>
      </c>
      <c r="F198" s="802">
        <f t="shared" si="25"/>
        <v>781.1</v>
      </c>
      <c r="G198" s="805">
        <f t="shared" si="25"/>
        <v>146.2</v>
      </c>
      <c r="H198" s="805">
        <f t="shared" si="25"/>
        <v>0</v>
      </c>
      <c r="I198" s="805">
        <f t="shared" si="25"/>
        <v>0</v>
      </c>
      <c r="J198" s="805">
        <f t="shared" si="25"/>
        <v>0</v>
      </c>
      <c r="K198" s="805">
        <f t="shared" si="25"/>
        <v>0</v>
      </c>
      <c r="L198" s="804">
        <f t="shared" si="25"/>
        <v>0</v>
      </c>
      <c r="M198" s="803">
        <f t="shared" si="25"/>
        <v>0</v>
      </c>
      <c r="N198" s="805">
        <f t="shared" si="25"/>
        <v>732</v>
      </c>
      <c r="O198" s="806">
        <f t="shared" si="25"/>
        <v>344.4</v>
      </c>
    </row>
    <row r="199" spans="1:15" ht="12.75">
      <c r="A199" s="194"/>
      <c r="B199" s="787"/>
      <c r="C199" s="787"/>
      <c r="D199" s="787"/>
      <c r="E199" s="787"/>
      <c r="F199" s="787"/>
      <c r="G199" s="787"/>
      <c r="H199" s="787"/>
      <c r="I199" s="787"/>
      <c r="J199" s="787"/>
      <c r="K199" s="787"/>
      <c r="L199" s="787"/>
      <c r="M199" s="787"/>
      <c r="N199" s="787"/>
      <c r="O199" s="787"/>
    </row>
    <row r="200" spans="1:15" ht="18">
      <c r="A200" s="8"/>
      <c r="B200" s="6" t="s">
        <v>156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026" t="s">
        <v>19</v>
      </c>
      <c r="B201" s="1028" t="s">
        <v>41</v>
      </c>
      <c r="C201" s="1028"/>
      <c r="D201" s="1028"/>
      <c r="E201" s="1028"/>
      <c r="F201" s="1018" t="s">
        <v>225</v>
      </c>
      <c r="G201" s="1029" t="s">
        <v>226</v>
      </c>
      <c r="H201" s="1020" t="s">
        <v>42</v>
      </c>
      <c r="I201" s="1020"/>
      <c r="J201" s="1020"/>
      <c r="K201" s="1020"/>
      <c r="L201" s="1021"/>
      <c r="M201" s="1015" t="s">
        <v>227</v>
      </c>
      <c r="N201" s="148" t="s">
        <v>1</v>
      </c>
      <c r="O201" s="148" t="s">
        <v>33</v>
      </c>
    </row>
    <row r="202" spans="1:15" ht="20.25" thickBot="1">
      <c r="A202" s="1027"/>
      <c r="B202" s="149" t="s">
        <v>23</v>
      </c>
      <c r="C202" s="150" t="s">
        <v>24</v>
      </c>
      <c r="D202" s="150" t="s">
        <v>16</v>
      </c>
      <c r="E202" s="150" t="s">
        <v>25</v>
      </c>
      <c r="F202" s="1019"/>
      <c r="G202" s="1030"/>
      <c r="H202" s="153" t="s">
        <v>18</v>
      </c>
      <c r="I202" s="153" t="s">
        <v>17</v>
      </c>
      <c r="J202" s="260" t="s">
        <v>26</v>
      </c>
      <c r="K202" s="261" t="s">
        <v>27</v>
      </c>
      <c r="L202" s="155" t="s">
        <v>28</v>
      </c>
      <c r="M202" s="1016"/>
      <c r="N202" s="150" t="s">
        <v>29</v>
      </c>
      <c r="O202" s="151" t="s">
        <v>29</v>
      </c>
    </row>
    <row r="203" spans="1:15" ht="12.75">
      <c r="A203" s="785" t="s">
        <v>10</v>
      </c>
      <c r="B203" s="842">
        <v>0</v>
      </c>
      <c r="C203" s="843">
        <v>0</v>
      </c>
      <c r="D203" s="843">
        <v>0</v>
      </c>
      <c r="E203" s="843">
        <v>0</v>
      </c>
      <c r="F203" s="843">
        <v>13</v>
      </c>
      <c r="G203" s="844">
        <v>0</v>
      </c>
      <c r="H203" s="428">
        <v>0</v>
      </c>
      <c r="I203" s="428">
        <v>0</v>
      </c>
      <c r="J203" s="428">
        <v>0</v>
      </c>
      <c r="K203" s="428">
        <v>0</v>
      </c>
      <c r="L203" s="430">
        <v>0</v>
      </c>
      <c r="M203" s="427">
        <v>0</v>
      </c>
      <c r="N203" s="845">
        <v>0</v>
      </c>
      <c r="O203" s="791">
        <v>3.7</v>
      </c>
    </row>
    <row r="204" spans="1:15" ht="12.75">
      <c r="A204" s="157" t="s">
        <v>2</v>
      </c>
      <c r="B204" s="842">
        <v>0</v>
      </c>
      <c r="C204" s="843">
        <v>0</v>
      </c>
      <c r="D204" s="843">
        <v>0</v>
      </c>
      <c r="E204" s="427">
        <v>535.4</v>
      </c>
      <c r="F204" s="427">
        <v>205.6</v>
      </c>
      <c r="G204" s="429">
        <v>113.6</v>
      </c>
      <c r="H204" s="428">
        <v>0</v>
      </c>
      <c r="I204" s="428">
        <v>0</v>
      </c>
      <c r="J204" s="428">
        <v>0</v>
      </c>
      <c r="K204" s="428">
        <v>0</v>
      </c>
      <c r="L204" s="430">
        <v>0</v>
      </c>
      <c r="M204" s="427">
        <v>0</v>
      </c>
      <c r="N204" s="427">
        <v>112.8</v>
      </c>
      <c r="O204" s="791">
        <v>93.5</v>
      </c>
    </row>
    <row r="205" spans="1:15" ht="12.75">
      <c r="A205" s="157" t="s">
        <v>3</v>
      </c>
      <c r="B205" s="842">
        <v>0</v>
      </c>
      <c r="C205" s="843">
        <v>0</v>
      </c>
      <c r="D205" s="843">
        <v>0</v>
      </c>
      <c r="E205" s="427">
        <v>567.5</v>
      </c>
      <c r="F205" s="427">
        <v>203.3</v>
      </c>
      <c r="G205" s="429">
        <v>66.2</v>
      </c>
      <c r="H205" s="788">
        <v>0</v>
      </c>
      <c r="I205" s="788">
        <v>0</v>
      </c>
      <c r="J205" s="788">
        <v>0</v>
      </c>
      <c r="K205" s="788">
        <v>0</v>
      </c>
      <c r="L205" s="800">
        <v>0</v>
      </c>
      <c r="M205" s="792">
        <v>0</v>
      </c>
      <c r="N205" s="427">
        <v>107.3</v>
      </c>
      <c r="O205" s="793">
        <v>90</v>
      </c>
    </row>
    <row r="206" spans="1:15" ht="12.75">
      <c r="A206" s="157" t="s">
        <v>5</v>
      </c>
      <c r="B206" s="842">
        <v>8</v>
      </c>
      <c r="C206" s="843">
        <v>0</v>
      </c>
      <c r="D206" s="843">
        <v>0</v>
      </c>
      <c r="E206" s="846">
        <v>578.4</v>
      </c>
      <c r="F206" s="846">
        <v>192.4</v>
      </c>
      <c r="G206" s="847">
        <v>58.1</v>
      </c>
      <c r="H206" s="798">
        <v>0</v>
      </c>
      <c r="I206" s="798">
        <v>0</v>
      </c>
      <c r="J206" s="798">
        <v>0</v>
      </c>
      <c r="K206" s="798">
        <v>0</v>
      </c>
      <c r="L206" s="801">
        <v>0</v>
      </c>
      <c r="M206" s="794">
        <v>0</v>
      </c>
      <c r="N206" s="846">
        <v>107.3</v>
      </c>
      <c r="O206" s="812">
        <v>90</v>
      </c>
    </row>
    <row r="207" spans="1:15" ht="13.5" thickBot="1">
      <c r="A207" s="786" t="s">
        <v>9</v>
      </c>
      <c r="B207" s="848">
        <v>0</v>
      </c>
      <c r="C207" s="849">
        <v>0</v>
      </c>
      <c r="D207" s="849">
        <v>0</v>
      </c>
      <c r="E207" s="850">
        <v>0</v>
      </c>
      <c r="F207" s="850">
        <v>60.2</v>
      </c>
      <c r="G207" s="851">
        <v>0</v>
      </c>
      <c r="H207" s="539">
        <v>0</v>
      </c>
      <c r="I207" s="798">
        <v>0</v>
      </c>
      <c r="J207" s="798">
        <v>0</v>
      </c>
      <c r="K207" s="798">
        <v>0</v>
      </c>
      <c r="L207" s="801">
        <v>0</v>
      </c>
      <c r="M207" s="794">
        <v>0</v>
      </c>
      <c r="N207" s="852">
        <v>0</v>
      </c>
      <c r="O207" s="819">
        <v>3.7</v>
      </c>
    </row>
    <row r="208" spans="1:15" ht="13.5" thickBot="1">
      <c r="A208" s="159" t="s">
        <v>13</v>
      </c>
      <c r="B208" s="803">
        <f aca="true" t="shared" si="26" ref="B208:O208">SUM(B203:B207)</f>
        <v>8</v>
      </c>
      <c r="C208" s="805">
        <f t="shared" si="26"/>
        <v>0</v>
      </c>
      <c r="D208" s="805">
        <f t="shared" si="26"/>
        <v>0</v>
      </c>
      <c r="E208" s="805">
        <f t="shared" si="26"/>
        <v>1681.3000000000002</v>
      </c>
      <c r="F208" s="802">
        <f t="shared" si="26"/>
        <v>674.5</v>
      </c>
      <c r="G208" s="805">
        <f t="shared" si="26"/>
        <v>237.9</v>
      </c>
      <c r="H208" s="805">
        <f t="shared" si="26"/>
        <v>0</v>
      </c>
      <c r="I208" s="805">
        <f t="shared" si="26"/>
        <v>0</v>
      </c>
      <c r="J208" s="805">
        <f t="shared" si="26"/>
        <v>0</v>
      </c>
      <c r="K208" s="805">
        <f t="shared" si="26"/>
        <v>0</v>
      </c>
      <c r="L208" s="804">
        <f t="shared" si="26"/>
        <v>0</v>
      </c>
      <c r="M208" s="803">
        <f t="shared" si="26"/>
        <v>0</v>
      </c>
      <c r="N208" s="805">
        <f t="shared" si="26"/>
        <v>327.4</v>
      </c>
      <c r="O208" s="806">
        <f t="shared" si="26"/>
        <v>280.9</v>
      </c>
    </row>
    <row r="209" spans="1:15" ht="12.75">
      <c r="A209" s="194"/>
      <c r="B209" s="853"/>
      <c r="C209" s="853"/>
      <c r="D209" s="853"/>
      <c r="E209" s="853"/>
      <c r="F209" s="853"/>
      <c r="G209" s="853"/>
      <c r="H209" s="853"/>
      <c r="I209" s="853"/>
      <c r="J209" s="853"/>
      <c r="K209" s="853"/>
      <c r="L209" s="853"/>
      <c r="M209" s="853"/>
      <c r="N209" s="853"/>
      <c r="O209" s="853"/>
    </row>
    <row r="210" spans="1:15" ht="18">
      <c r="A210" s="8"/>
      <c r="B210" s="6" t="s">
        <v>82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026" t="s">
        <v>19</v>
      </c>
      <c r="B211" s="1028" t="s">
        <v>41</v>
      </c>
      <c r="C211" s="1028"/>
      <c r="D211" s="1028"/>
      <c r="E211" s="1028"/>
      <c r="F211" s="1018" t="s">
        <v>225</v>
      </c>
      <c r="G211" s="1029" t="s">
        <v>226</v>
      </c>
      <c r="H211" s="1020" t="s">
        <v>42</v>
      </c>
      <c r="I211" s="1020"/>
      <c r="J211" s="1020"/>
      <c r="K211" s="1020"/>
      <c r="L211" s="1021"/>
      <c r="M211" s="1015" t="s">
        <v>227</v>
      </c>
      <c r="N211" s="148" t="s">
        <v>1</v>
      </c>
      <c r="O211" s="148" t="s">
        <v>33</v>
      </c>
    </row>
    <row r="212" spans="1:15" ht="20.25" thickBot="1">
      <c r="A212" s="1027"/>
      <c r="B212" s="149" t="s">
        <v>23</v>
      </c>
      <c r="C212" s="150" t="s">
        <v>24</v>
      </c>
      <c r="D212" s="150" t="s">
        <v>16</v>
      </c>
      <c r="E212" s="150" t="s">
        <v>25</v>
      </c>
      <c r="F212" s="1019"/>
      <c r="G212" s="1030"/>
      <c r="H212" s="153" t="s">
        <v>18</v>
      </c>
      <c r="I212" s="153" t="s">
        <v>17</v>
      </c>
      <c r="J212" s="260" t="s">
        <v>26</v>
      </c>
      <c r="K212" s="261" t="s">
        <v>27</v>
      </c>
      <c r="L212" s="155" t="s">
        <v>28</v>
      </c>
      <c r="M212" s="1016"/>
      <c r="N212" s="150" t="s">
        <v>29</v>
      </c>
      <c r="O212" s="151" t="s">
        <v>29</v>
      </c>
    </row>
    <row r="213" spans="1:15" ht="12.75">
      <c r="A213" s="785" t="s">
        <v>10</v>
      </c>
      <c r="B213" s="427">
        <v>0</v>
      </c>
      <c r="C213" s="428">
        <v>0</v>
      </c>
      <c r="D213" s="428">
        <v>24.3</v>
      </c>
      <c r="E213" s="428">
        <v>0</v>
      </c>
      <c r="F213" s="428">
        <v>14.3</v>
      </c>
      <c r="G213" s="428">
        <v>0</v>
      </c>
      <c r="H213" s="428">
        <v>0</v>
      </c>
      <c r="I213" s="428">
        <v>0</v>
      </c>
      <c r="J213" s="428">
        <v>0</v>
      </c>
      <c r="K213" s="428">
        <v>0</v>
      </c>
      <c r="L213" s="430">
        <v>0</v>
      </c>
      <c r="M213" s="427">
        <v>0</v>
      </c>
      <c r="N213" s="428">
        <v>0</v>
      </c>
      <c r="O213" s="791">
        <v>11</v>
      </c>
    </row>
    <row r="214" spans="1:15" ht="12.75">
      <c r="A214" s="157" t="s">
        <v>2</v>
      </c>
      <c r="B214" s="427">
        <v>0</v>
      </c>
      <c r="C214" s="428">
        <v>0</v>
      </c>
      <c r="D214" s="428">
        <v>219.4</v>
      </c>
      <c r="E214" s="428">
        <v>0</v>
      </c>
      <c r="F214" s="429">
        <v>58.6</v>
      </c>
      <c r="G214" s="428">
        <v>11.5</v>
      </c>
      <c r="H214" s="428">
        <v>0</v>
      </c>
      <c r="I214" s="428">
        <v>0</v>
      </c>
      <c r="J214" s="428">
        <v>0</v>
      </c>
      <c r="K214" s="428">
        <v>0</v>
      </c>
      <c r="L214" s="430">
        <v>0</v>
      </c>
      <c r="M214" s="427">
        <v>0</v>
      </c>
      <c r="N214" s="428">
        <v>41</v>
      </c>
      <c r="O214" s="791">
        <v>22</v>
      </c>
    </row>
    <row r="215" spans="1:15" ht="12.75">
      <c r="A215" s="157" t="s">
        <v>3</v>
      </c>
      <c r="B215" s="792">
        <v>0</v>
      </c>
      <c r="C215" s="788">
        <v>0</v>
      </c>
      <c r="D215" s="788">
        <v>51.7</v>
      </c>
      <c r="E215" s="788">
        <v>0</v>
      </c>
      <c r="F215" s="824">
        <v>61.5</v>
      </c>
      <c r="G215" s="788">
        <v>22.1</v>
      </c>
      <c r="H215" s="788">
        <v>0</v>
      </c>
      <c r="I215" s="788">
        <v>0</v>
      </c>
      <c r="J215" s="788">
        <v>0</v>
      </c>
      <c r="K215" s="788">
        <v>0</v>
      </c>
      <c r="L215" s="800">
        <v>0</v>
      </c>
      <c r="M215" s="792">
        <v>0</v>
      </c>
      <c r="N215" s="788">
        <v>39</v>
      </c>
      <c r="O215" s="793">
        <v>36.8</v>
      </c>
    </row>
    <row r="216" spans="1:15" ht="13.5" thickBot="1">
      <c r="A216" s="786" t="s">
        <v>9</v>
      </c>
      <c r="B216" s="794">
        <v>0</v>
      </c>
      <c r="C216" s="539">
        <v>0</v>
      </c>
      <c r="D216" s="798">
        <v>0</v>
      </c>
      <c r="E216" s="798">
        <v>0</v>
      </c>
      <c r="F216" s="839">
        <v>25.7</v>
      </c>
      <c r="G216" s="798">
        <v>0</v>
      </c>
      <c r="H216" s="798">
        <v>0</v>
      </c>
      <c r="I216" s="798">
        <v>0</v>
      </c>
      <c r="J216" s="798">
        <v>0</v>
      </c>
      <c r="K216" s="798">
        <v>0</v>
      </c>
      <c r="L216" s="801">
        <v>0</v>
      </c>
      <c r="M216" s="794">
        <v>0</v>
      </c>
      <c r="N216" s="798">
        <v>0</v>
      </c>
      <c r="O216" s="819">
        <v>3.7</v>
      </c>
    </row>
    <row r="217" spans="1:15" ht="13.5" thickBot="1">
      <c r="A217" s="159" t="s">
        <v>13</v>
      </c>
      <c r="B217" s="803">
        <f aca="true" t="shared" si="27" ref="B217:O217">SUM(B213:B216)</f>
        <v>0</v>
      </c>
      <c r="C217" s="805">
        <f t="shared" si="27"/>
        <v>0</v>
      </c>
      <c r="D217" s="805">
        <f t="shared" si="27"/>
        <v>295.40000000000003</v>
      </c>
      <c r="E217" s="805">
        <f t="shared" si="27"/>
        <v>0</v>
      </c>
      <c r="F217" s="802">
        <f t="shared" si="27"/>
        <v>160.1</v>
      </c>
      <c r="G217" s="805">
        <f t="shared" si="27"/>
        <v>33.6</v>
      </c>
      <c r="H217" s="805">
        <f t="shared" si="27"/>
        <v>0</v>
      </c>
      <c r="I217" s="805">
        <f t="shared" si="27"/>
        <v>0</v>
      </c>
      <c r="J217" s="805">
        <f t="shared" si="27"/>
        <v>0</v>
      </c>
      <c r="K217" s="805">
        <f t="shared" si="27"/>
        <v>0</v>
      </c>
      <c r="L217" s="804">
        <f t="shared" si="27"/>
        <v>0</v>
      </c>
      <c r="M217" s="803">
        <f t="shared" si="27"/>
        <v>0</v>
      </c>
      <c r="N217" s="805">
        <f t="shared" si="27"/>
        <v>80</v>
      </c>
      <c r="O217" s="806">
        <f t="shared" si="27"/>
        <v>73.5</v>
      </c>
    </row>
    <row r="218" spans="1:15" ht="12.75">
      <c r="A218" s="8"/>
      <c r="B218" s="433"/>
      <c r="C218" s="433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3"/>
      <c r="O218" s="433"/>
    </row>
    <row r="219" spans="1:15" ht="18">
      <c r="A219" s="8"/>
      <c r="B219" s="6" t="s">
        <v>102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026" t="s">
        <v>19</v>
      </c>
      <c r="B220" s="1028" t="s">
        <v>41</v>
      </c>
      <c r="C220" s="1028"/>
      <c r="D220" s="1028"/>
      <c r="E220" s="1028"/>
      <c r="F220" s="1018" t="s">
        <v>225</v>
      </c>
      <c r="G220" s="1029" t="s">
        <v>226</v>
      </c>
      <c r="H220" s="1020" t="s">
        <v>42</v>
      </c>
      <c r="I220" s="1020"/>
      <c r="J220" s="1020"/>
      <c r="K220" s="1020"/>
      <c r="L220" s="1021"/>
      <c r="M220" s="1015" t="s">
        <v>227</v>
      </c>
      <c r="N220" s="148" t="s">
        <v>1</v>
      </c>
      <c r="O220" s="148" t="s">
        <v>33</v>
      </c>
    </row>
    <row r="221" spans="1:15" ht="20.25" thickBot="1">
      <c r="A221" s="1027"/>
      <c r="B221" s="149" t="s">
        <v>23</v>
      </c>
      <c r="C221" s="150" t="s">
        <v>24</v>
      </c>
      <c r="D221" s="150" t="s">
        <v>16</v>
      </c>
      <c r="E221" s="150" t="s">
        <v>25</v>
      </c>
      <c r="F221" s="1019"/>
      <c r="G221" s="1030"/>
      <c r="H221" s="153" t="s">
        <v>18</v>
      </c>
      <c r="I221" s="153" t="s">
        <v>17</v>
      </c>
      <c r="J221" s="260" t="s">
        <v>26</v>
      </c>
      <c r="K221" s="261" t="s">
        <v>27</v>
      </c>
      <c r="L221" s="155" t="s">
        <v>28</v>
      </c>
      <c r="M221" s="1016"/>
      <c r="N221" s="150" t="s">
        <v>29</v>
      </c>
      <c r="O221" s="151" t="s">
        <v>29</v>
      </c>
    </row>
    <row r="222" spans="1:15" ht="13.5" thickBot="1">
      <c r="A222" s="156" t="s">
        <v>2</v>
      </c>
      <c r="B222" s="427">
        <v>0</v>
      </c>
      <c r="C222" s="428">
        <v>0</v>
      </c>
      <c r="D222" s="428">
        <v>0</v>
      </c>
      <c r="E222" s="428">
        <v>22.1</v>
      </c>
      <c r="F222" s="429">
        <v>143.8</v>
      </c>
      <c r="G222" s="428">
        <v>32.8</v>
      </c>
      <c r="H222" s="428">
        <v>0</v>
      </c>
      <c r="I222" s="428">
        <v>0</v>
      </c>
      <c r="J222" s="428">
        <v>0</v>
      </c>
      <c r="K222" s="428">
        <v>0</v>
      </c>
      <c r="L222" s="430">
        <v>0</v>
      </c>
      <c r="M222" s="427">
        <v>0</v>
      </c>
      <c r="N222" s="428">
        <v>27</v>
      </c>
      <c r="O222" s="791">
        <v>30</v>
      </c>
    </row>
    <row r="223" spans="1:15" ht="13.5" thickBot="1">
      <c r="A223" s="159" t="s">
        <v>13</v>
      </c>
      <c r="B223" s="803">
        <f aca="true" t="shared" si="28" ref="B223:O223">SUM(B222:B222)</f>
        <v>0</v>
      </c>
      <c r="C223" s="805">
        <f t="shared" si="28"/>
        <v>0</v>
      </c>
      <c r="D223" s="805">
        <f t="shared" si="28"/>
        <v>0</v>
      </c>
      <c r="E223" s="805">
        <f t="shared" si="28"/>
        <v>22.1</v>
      </c>
      <c r="F223" s="802">
        <f t="shared" si="28"/>
        <v>143.8</v>
      </c>
      <c r="G223" s="805">
        <f t="shared" si="28"/>
        <v>32.8</v>
      </c>
      <c r="H223" s="805">
        <f t="shared" si="28"/>
        <v>0</v>
      </c>
      <c r="I223" s="805">
        <f t="shared" si="28"/>
        <v>0</v>
      </c>
      <c r="J223" s="805">
        <f t="shared" si="28"/>
        <v>0</v>
      </c>
      <c r="K223" s="805">
        <f t="shared" si="28"/>
        <v>0</v>
      </c>
      <c r="L223" s="804">
        <f t="shared" si="28"/>
        <v>0</v>
      </c>
      <c r="M223" s="803">
        <f t="shared" si="28"/>
        <v>0</v>
      </c>
      <c r="N223" s="803">
        <f t="shared" si="28"/>
        <v>27</v>
      </c>
      <c r="O223" s="806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83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026" t="s">
        <v>19</v>
      </c>
      <c r="B226" s="1028" t="s">
        <v>41</v>
      </c>
      <c r="C226" s="1028"/>
      <c r="D226" s="1028"/>
      <c r="E226" s="1028"/>
      <c r="F226" s="1018" t="s">
        <v>225</v>
      </c>
      <c r="G226" s="1029" t="s">
        <v>226</v>
      </c>
      <c r="H226" s="1020" t="s">
        <v>42</v>
      </c>
      <c r="I226" s="1020"/>
      <c r="J226" s="1020"/>
      <c r="K226" s="1020"/>
      <c r="L226" s="1021"/>
      <c r="M226" s="1015" t="s">
        <v>227</v>
      </c>
      <c r="N226" s="148" t="s">
        <v>1</v>
      </c>
      <c r="O226" s="148" t="s">
        <v>33</v>
      </c>
    </row>
    <row r="227" spans="1:15" ht="20.25" thickBot="1">
      <c r="A227" s="1027"/>
      <c r="B227" s="149" t="s">
        <v>23</v>
      </c>
      <c r="C227" s="150" t="s">
        <v>24</v>
      </c>
      <c r="D227" s="150" t="s">
        <v>16</v>
      </c>
      <c r="E227" s="150" t="s">
        <v>25</v>
      </c>
      <c r="F227" s="1019"/>
      <c r="G227" s="1030"/>
      <c r="H227" s="153" t="s">
        <v>18</v>
      </c>
      <c r="I227" s="153" t="s">
        <v>17</v>
      </c>
      <c r="J227" s="260" t="s">
        <v>26</v>
      </c>
      <c r="K227" s="261" t="s">
        <v>27</v>
      </c>
      <c r="L227" s="155" t="s">
        <v>28</v>
      </c>
      <c r="M227" s="1016"/>
      <c r="N227" s="150" t="s">
        <v>29</v>
      </c>
      <c r="O227" s="151" t="s">
        <v>29</v>
      </c>
    </row>
    <row r="228" spans="1:15" ht="12.75">
      <c r="A228" s="156" t="s">
        <v>2</v>
      </c>
      <c r="B228" s="427">
        <v>0</v>
      </c>
      <c r="C228" s="428">
        <v>763.5</v>
      </c>
      <c r="D228" s="428">
        <v>0</v>
      </c>
      <c r="E228" s="428">
        <v>0</v>
      </c>
      <c r="F228" s="429">
        <v>74.2</v>
      </c>
      <c r="G228" s="428">
        <v>27.2</v>
      </c>
      <c r="H228" s="428">
        <v>0</v>
      </c>
      <c r="I228" s="428">
        <v>0</v>
      </c>
      <c r="J228" s="428">
        <v>0</v>
      </c>
      <c r="K228" s="428">
        <v>0</v>
      </c>
      <c r="L228" s="430">
        <v>0</v>
      </c>
      <c r="M228" s="427">
        <v>0</v>
      </c>
      <c r="N228" s="428">
        <v>27</v>
      </c>
      <c r="O228" s="791">
        <v>30</v>
      </c>
    </row>
    <row r="229" spans="1:15" ht="13.5" thickBot="1">
      <c r="A229" s="157" t="s">
        <v>3</v>
      </c>
      <c r="B229" s="792">
        <v>0</v>
      </c>
      <c r="C229" s="788">
        <v>0</v>
      </c>
      <c r="D229" s="788">
        <v>0</v>
      </c>
      <c r="E229" s="788">
        <v>169.5</v>
      </c>
      <c r="F229" s="824">
        <v>27.6</v>
      </c>
      <c r="G229" s="788">
        <v>0</v>
      </c>
      <c r="H229" s="788">
        <v>0</v>
      </c>
      <c r="I229" s="788">
        <v>0</v>
      </c>
      <c r="J229" s="788">
        <v>0</v>
      </c>
      <c r="K229" s="788">
        <v>0</v>
      </c>
      <c r="L229" s="800">
        <v>0</v>
      </c>
      <c r="M229" s="792">
        <v>0</v>
      </c>
      <c r="N229" s="788">
        <v>139</v>
      </c>
      <c r="O229" s="793">
        <v>60</v>
      </c>
    </row>
    <row r="230" spans="1:15" ht="13.5" thickBot="1">
      <c r="A230" s="159" t="s">
        <v>13</v>
      </c>
      <c r="B230" s="803">
        <f aca="true" t="shared" si="29" ref="B230:O230">SUM(B228:B229)</f>
        <v>0</v>
      </c>
      <c r="C230" s="805">
        <f t="shared" si="29"/>
        <v>763.5</v>
      </c>
      <c r="D230" s="805">
        <f t="shared" si="29"/>
        <v>0</v>
      </c>
      <c r="E230" s="805">
        <f t="shared" si="29"/>
        <v>169.5</v>
      </c>
      <c r="F230" s="802">
        <f t="shared" si="29"/>
        <v>101.80000000000001</v>
      </c>
      <c r="G230" s="805">
        <f t="shared" si="29"/>
        <v>27.2</v>
      </c>
      <c r="H230" s="805">
        <f t="shared" si="29"/>
        <v>0</v>
      </c>
      <c r="I230" s="805">
        <f t="shared" si="29"/>
        <v>0</v>
      </c>
      <c r="J230" s="805">
        <f t="shared" si="29"/>
        <v>0</v>
      </c>
      <c r="K230" s="805">
        <f t="shared" si="29"/>
        <v>0</v>
      </c>
      <c r="L230" s="804">
        <f t="shared" si="29"/>
        <v>0</v>
      </c>
      <c r="M230" s="803">
        <f t="shared" si="29"/>
        <v>0</v>
      </c>
      <c r="N230" s="805">
        <f t="shared" si="29"/>
        <v>166</v>
      </c>
      <c r="O230" s="806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159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037" t="s">
        <v>19</v>
      </c>
      <c r="B234" s="1039" t="s">
        <v>41</v>
      </c>
      <c r="C234" s="1039"/>
      <c r="D234" s="1039"/>
      <c r="E234" s="1039"/>
      <c r="F234" s="1040" t="s">
        <v>225</v>
      </c>
      <c r="G234" s="1042" t="s">
        <v>226</v>
      </c>
      <c r="H234" s="1033" t="s">
        <v>42</v>
      </c>
      <c r="I234" s="1033"/>
      <c r="J234" s="1033"/>
      <c r="K234" s="1033"/>
      <c r="L234" s="1034"/>
      <c r="M234" s="1035" t="s">
        <v>228</v>
      </c>
      <c r="N234" s="252" t="s">
        <v>1</v>
      </c>
      <c r="O234" s="252" t="s">
        <v>33</v>
      </c>
    </row>
    <row r="235" spans="1:15" ht="20.25" thickBot="1">
      <c r="A235" s="1045"/>
      <c r="B235" s="253" t="s">
        <v>23</v>
      </c>
      <c r="C235" s="776" t="s">
        <v>24</v>
      </c>
      <c r="D235" s="776" t="s">
        <v>16</v>
      </c>
      <c r="E235" s="776" t="s">
        <v>25</v>
      </c>
      <c r="F235" s="1041"/>
      <c r="G235" s="1043"/>
      <c r="H235" s="254" t="s">
        <v>18</v>
      </c>
      <c r="I235" s="254" t="s">
        <v>17</v>
      </c>
      <c r="J235" s="254" t="s">
        <v>26</v>
      </c>
      <c r="K235" s="254" t="s">
        <v>27</v>
      </c>
      <c r="L235" s="255" t="s">
        <v>28</v>
      </c>
      <c r="M235" s="1044"/>
      <c r="N235" s="776" t="s">
        <v>29</v>
      </c>
      <c r="O235" s="256" t="s">
        <v>29</v>
      </c>
    </row>
    <row r="236" spans="1:15" ht="13.5" thickBot="1">
      <c r="A236" s="832" t="s">
        <v>4</v>
      </c>
      <c r="B236" s="459">
        <f>B176+B187+B198+B208+B217+B223+B230</f>
        <v>107.2</v>
      </c>
      <c r="C236" s="459">
        <f aca="true" t="shared" si="30" ref="C236:O236">C176+C187+C198+C208+C217+C223+C230</f>
        <v>1578.2</v>
      </c>
      <c r="D236" s="459">
        <f t="shared" si="30"/>
        <v>944</v>
      </c>
      <c r="E236" s="459">
        <f t="shared" si="30"/>
        <v>3519.3</v>
      </c>
      <c r="F236" s="459">
        <f t="shared" si="30"/>
        <v>3368.8</v>
      </c>
      <c r="G236" s="459">
        <f t="shared" si="30"/>
        <v>1186.7</v>
      </c>
      <c r="H236" s="459">
        <f t="shared" si="30"/>
        <v>814</v>
      </c>
      <c r="I236" s="459">
        <f t="shared" si="30"/>
        <v>574.5</v>
      </c>
      <c r="J236" s="459">
        <f t="shared" si="30"/>
        <v>0</v>
      </c>
      <c r="K236" s="459">
        <f t="shared" si="30"/>
        <v>0</v>
      </c>
      <c r="L236" s="778">
        <f t="shared" si="30"/>
        <v>273</v>
      </c>
      <c r="M236" s="779">
        <f t="shared" si="30"/>
        <v>0</v>
      </c>
      <c r="N236" s="459">
        <f t="shared" si="30"/>
        <v>1902.4</v>
      </c>
      <c r="O236" s="459">
        <f t="shared" si="30"/>
        <v>1440.8999999999999</v>
      </c>
    </row>
    <row r="237" spans="1:15" ht="13.5" thickBot="1">
      <c r="A237" s="833" t="s">
        <v>13</v>
      </c>
      <c r="B237" s="673">
        <f aca="true" t="shared" si="31" ref="B237:O237">SUM(B236:B236)</f>
        <v>107.2</v>
      </c>
      <c r="C237" s="674">
        <f t="shared" si="31"/>
        <v>1578.2</v>
      </c>
      <c r="D237" s="674">
        <f t="shared" si="31"/>
        <v>944</v>
      </c>
      <c r="E237" s="674">
        <f t="shared" si="31"/>
        <v>3519.3</v>
      </c>
      <c r="F237" s="675">
        <f t="shared" si="31"/>
        <v>3368.8</v>
      </c>
      <c r="G237" s="674">
        <f t="shared" si="31"/>
        <v>1186.7</v>
      </c>
      <c r="H237" s="674">
        <f t="shared" si="31"/>
        <v>814</v>
      </c>
      <c r="I237" s="674">
        <f t="shared" si="31"/>
        <v>574.5</v>
      </c>
      <c r="J237" s="674">
        <f t="shared" si="31"/>
        <v>0</v>
      </c>
      <c r="K237" s="674">
        <f t="shared" si="31"/>
        <v>0</v>
      </c>
      <c r="L237" s="676">
        <f t="shared" si="31"/>
        <v>273</v>
      </c>
      <c r="M237" s="673">
        <f t="shared" si="31"/>
        <v>0</v>
      </c>
      <c r="N237" s="674">
        <f t="shared" si="31"/>
        <v>1902.4</v>
      </c>
      <c r="O237" s="677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017" t="s">
        <v>90</v>
      </c>
      <c r="C239" s="1017"/>
      <c r="D239" s="1017"/>
      <c r="E239" s="1017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58" t="s">
        <v>76</v>
      </c>
      <c r="C240" s="811"/>
      <c r="D240" s="811"/>
      <c r="E240" s="811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026" t="s">
        <v>19</v>
      </c>
      <c r="B241" s="1028" t="s">
        <v>41</v>
      </c>
      <c r="C241" s="1028"/>
      <c r="D241" s="1028"/>
      <c r="E241" s="1028"/>
      <c r="F241" s="1018" t="s">
        <v>225</v>
      </c>
      <c r="G241" s="1029" t="s">
        <v>226</v>
      </c>
      <c r="H241" s="1020" t="s">
        <v>42</v>
      </c>
      <c r="I241" s="1020"/>
      <c r="J241" s="1020"/>
      <c r="K241" s="1020"/>
      <c r="L241" s="1021"/>
      <c r="M241" s="1015" t="s">
        <v>227</v>
      </c>
      <c r="N241" s="148" t="s">
        <v>1</v>
      </c>
      <c r="O241" s="148" t="s">
        <v>33</v>
      </c>
    </row>
    <row r="242" spans="1:15" ht="20.25" thickBot="1">
      <c r="A242" s="1027"/>
      <c r="B242" s="149" t="s">
        <v>23</v>
      </c>
      <c r="C242" s="150" t="s">
        <v>24</v>
      </c>
      <c r="D242" s="150" t="s">
        <v>16</v>
      </c>
      <c r="E242" s="150" t="s">
        <v>25</v>
      </c>
      <c r="F242" s="1019"/>
      <c r="G242" s="1030"/>
      <c r="H242" s="153" t="s">
        <v>18</v>
      </c>
      <c r="I242" s="153" t="s">
        <v>17</v>
      </c>
      <c r="J242" s="260" t="s">
        <v>26</v>
      </c>
      <c r="K242" s="261" t="s">
        <v>27</v>
      </c>
      <c r="L242" s="155" t="s">
        <v>28</v>
      </c>
      <c r="M242" s="1016"/>
      <c r="N242" s="150" t="s">
        <v>29</v>
      </c>
      <c r="O242" s="151" t="s">
        <v>29</v>
      </c>
    </row>
    <row r="243" spans="1:15" ht="13.5" thickBot="1">
      <c r="A243" s="854" t="s">
        <v>10</v>
      </c>
      <c r="B243" s="427">
        <v>0</v>
      </c>
      <c r="C243" s="428"/>
      <c r="D243" s="428">
        <v>129.9</v>
      </c>
      <c r="E243" s="428">
        <v>0</v>
      </c>
      <c r="F243" s="428">
        <v>18.9</v>
      </c>
      <c r="G243" s="428">
        <v>4.7</v>
      </c>
      <c r="H243" s="428">
        <v>0</v>
      </c>
      <c r="I243" s="428">
        <v>0</v>
      </c>
      <c r="J243" s="428">
        <v>0</v>
      </c>
      <c r="K243" s="428">
        <v>0</v>
      </c>
      <c r="L243" s="430">
        <v>0</v>
      </c>
      <c r="M243" s="427">
        <v>0</v>
      </c>
      <c r="N243" s="428">
        <v>22</v>
      </c>
      <c r="O243" s="791">
        <v>25</v>
      </c>
    </row>
    <row r="244" spans="1:15" ht="12.75">
      <c r="A244" s="156" t="s">
        <v>2</v>
      </c>
      <c r="B244" s="427">
        <v>0</v>
      </c>
      <c r="C244" s="428">
        <v>56</v>
      </c>
      <c r="D244" s="428">
        <v>0</v>
      </c>
      <c r="E244" s="428">
        <v>70.7</v>
      </c>
      <c r="F244" s="429">
        <v>31.3</v>
      </c>
      <c r="G244" s="428">
        <v>4.4</v>
      </c>
      <c r="H244" s="428">
        <v>0</v>
      </c>
      <c r="I244" s="428">
        <v>0</v>
      </c>
      <c r="J244" s="428">
        <v>0</v>
      </c>
      <c r="K244" s="428">
        <v>0</v>
      </c>
      <c r="L244" s="430">
        <v>0</v>
      </c>
      <c r="M244" s="427">
        <v>0</v>
      </c>
      <c r="N244" s="428">
        <v>45</v>
      </c>
      <c r="O244" s="791">
        <v>40</v>
      </c>
    </row>
    <row r="245" spans="1:15" ht="12.75">
      <c r="A245" s="157" t="s">
        <v>3</v>
      </c>
      <c r="B245" s="792">
        <v>71.5</v>
      </c>
      <c r="C245" s="788">
        <v>0</v>
      </c>
      <c r="D245" s="788">
        <v>0</v>
      </c>
      <c r="E245" s="788">
        <v>52.4</v>
      </c>
      <c r="F245" s="824">
        <v>28.2</v>
      </c>
      <c r="G245" s="788">
        <v>4.4</v>
      </c>
      <c r="H245" s="788">
        <v>48</v>
      </c>
      <c r="I245" s="788">
        <v>70.5</v>
      </c>
      <c r="J245" s="788">
        <v>0</v>
      </c>
      <c r="K245" s="788">
        <v>0</v>
      </c>
      <c r="L245" s="800">
        <v>0</v>
      </c>
      <c r="M245" s="792">
        <v>0</v>
      </c>
      <c r="N245" s="788">
        <v>67</v>
      </c>
      <c r="O245" s="793">
        <v>30</v>
      </c>
    </row>
    <row r="246" spans="1:15" ht="13.5" thickBot="1">
      <c r="A246" s="786" t="s">
        <v>9</v>
      </c>
      <c r="B246" s="796">
        <v>0</v>
      </c>
      <c r="C246" s="539">
        <v>80.6</v>
      </c>
      <c r="D246" s="539">
        <v>0</v>
      </c>
      <c r="E246" s="539">
        <v>0</v>
      </c>
      <c r="F246" s="809">
        <v>30.6</v>
      </c>
      <c r="G246" s="539">
        <v>0</v>
      </c>
      <c r="H246" s="539">
        <v>0</v>
      </c>
      <c r="I246" s="539">
        <v>0</v>
      </c>
      <c r="J246" s="539">
        <v>0</v>
      </c>
      <c r="K246" s="539">
        <v>0</v>
      </c>
      <c r="L246" s="795">
        <v>0</v>
      </c>
      <c r="M246" s="796">
        <v>0</v>
      </c>
      <c r="N246" s="539">
        <v>15</v>
      </c>
      <c r="O246" s="799">
        <v>33</v>
      </c>
    </row>
    <row r="247" spans="1:15" ht="13.5" thickBot="1">
      <c r="A247" s="159" t="s">
        <v>13</v>
      </c>
      <c r="B247" s="803">
        <f aca="true" t="shared" si="32" ref="B247:O247">SUM(B243:B246)</f>
        <v>71.5</v>
      </c>
      <c r="C247" s="805">
        <f t="shared" si="32"/>
        <v>136.6</v>
      </c>
      <c r="D247" s="805">
        <f t="shared" si="32"/>
        <v>129.9</v>
      </c>
      <c r="E247" s="805">
        <f t="shared" si="32"/>
        <v>123.1</v>
      </c>
      <c r="F247" s="802">
        <f t="shared" si="32"/>
        <v>109</v>
      </c>
      <c r="G247" s="805">
        <f t="shared" si="32"/>
        <v>13.500000000000002</v>
      </c>
      <c r="H247" s="805">
        <f t="shared" si="32"/>
        <v>48</v>
      </c>
      <c r="I247" s="805">
        <f t="shared" si="32"/>
        <v>70.5</v>
      </c>
      <c r="J247" s="805">
        <f t="shared" si="32"/>
        <v>0</v>
      </c>
      <c r="K247" s="805">
        <f t="shared" si="32"/>
        <v>0</v>
      </c>
      <c r="L247" s="804">
        <f t="shared" si="32"/>
        <v>0</v>
      </c>
      <c r="M247" s="803">
        <f t="shared" si="32"/>
        <v>0</v>
      </c>
      <c r="N247" s="805">
        <f t="shared" si="32"/>
        <v>149</v>
      </c>
      <c r="O247" s="806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148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037" t="s">
        <v>19</v>
      </c>
      <c r="B251" s="1039" t="s">
        <v>41</v>
      </c>
      <c r="C251" s="1039"/>
      <c r="D251" s="1039"/>
      <c r="E251" s="1039"/>
      <c r="F251" s="1040" t="s">
        <v>225</v>
      </c>
      <c r="G251" s="1042" t="s">
        <v>226</v>
      </c>
      <c r="H251" s="1033" t="s">
        <v>42</v>
      </c>
      <c r="I251" s="1033"/>
      <c r="J251" s="1033"/>
      <c r="K251" s="1033"/>
      <c r="L251" s="1034"/>
      <c r="M251" s="1035" t="s">
        <v>228</v>
      </c>
      <c r="N251" s="252" t="s">
        <v>1</v>
      </c>
      <c r="O251" s="252" t="s">
        <v>33</v>
      </c>
    </row>
    <row r="252" spans="1:15" ht="20.25" thickBot="1">
      <c r="A252" s="1045"/>
      <c r="B252" s="253" t="s">
        <v>23</v>
      </c>
      <c r="C252" s="776" t="s">
        <v>24</v>
      </c>
      <c r="D252" s="776" t="s">
        <v>16</v>
      </c>
      <c r="E252" s="776" t="s">
        <v>25</v>
      </c>
      <c r="F252" s="1041"/>
      <c r="G252" s="1043"/>
      <c r="H252" s="254" t="s">
        <v>18</v>
      </c>
      <c r="I252" s="254" t="s">
        <v>17</v>
      </c>
      <c r="J252" s="254" t="s">
        <v>26</v>
      </c>
      <c r="K252" s="254" t="s">
        <v>27</v>
      </c>
      <c r="L252" s="255" t="s">
        <v>28</v>
      </c>
      <c r="M252" s="1044"/>
      <c r="N252" s="776" t="s">
        <v>29</v>
      </c>
      <c r="O252" s="256" t="s">
        <v>29</v>
      </c>
    </row>
    <row r="253" spans="1:15" ht="13.5" thickBot="1">
      <c r="A253" s="855" t="s">
        <v>4</v>
      </c>
      <c r="B253" s="459">
        <f aca="true" t="shared" si="33" ref="B253:O253">B163+B237+B247</f>
        <v>1115.1000000000001</v>
      </c>
      <c r="C253" s="459">
        <f t="shared" si="33"/>
        <v>2910.6</v>
      </c>
      <c r="D253" s="459">
        <f t="shared" si="33"/>
        <v>1747.4</v>
      </c>
      <c r="E253" s="459">
        <f t="shared" si="33"/>
        <v>9752.6</v>
      </c>
      <c r="F253" s="459">
        <f t="shared" si="33"/>
        <v>6882.500000000001</v>
      </c>
      <c r="G253" s="459">
        <f t="shared" si="33"/>
        <v>2088.2000000000003</v>
      </c>
      <c r="H253" s="459">
        <f t="shared" si="33"/>
        <v>932.5</v>
      </c>
      <c r="I253" s="459">
        <f t="shared" si="33"/>
        <v>770.5</v>
      </c>
      <c r="J253" s="459">
        <f t="shared" si="33"/>
        <v>0</v>
      </c>
      <c r="K253" s="459">
        <f t="shared" si="33"/>
        <v>0</v>
      </c>
      <c r="L253" s="460">
        <f t="shared" si="33"/>
        <v>789.8</v>
      </c>
      <c r="M253" s="459">
        <f t="shared" si="33"/>
        <v>0</v>
      </c>
      <c r="N253" s="459">
        <f t="shared" si="33"/>
        <v>3968</v>
      </c>
      <c r="O253" s="459">
        <f t="shared" si="33"/>
        <v>3573.9000000000005</v>
      </c>
    </row>
    <row r="254" spans="1:15" ht="13.5" thickBot="1">
      <c r="A254" s="856" t="s">
        <v>13</v>
      </c>
      <c r="B254" s="426">
        <f>SUM(B253:B253)</f>
        <v>1115.1000000000001</v>
      </c>
      <c r="C254" s="426">
        <f aca="true" t="shared" si="34" ref="C254:O254">SUM(C253:C253)</f>
        <v>2910.6</v>
      </c>
      <c r="D254" s="426">
        <f t="shared" si="34"/>
        <v>1747.4</v>
      </c>
      <c r="E254" s="426">
        <f t="shared" si="34"/>
        <v>9752.6</v>
      </c>
      <c r="F254" s="426">
        <f t="shared" si="34"/>
        <v>6882.500000000001</v>
      </c>
      <c r="G254" s="426">
        <f t="shared" si="34"/>
        <v>2088.2000000000003</v>
      </c>
      <c r="H254" s="426">
        <f t="shared" si="34"/>
        <v>932.5</v>
      </c>
      <c r="I254" s="426">
        <f t="shared" si="34"/>
        <v>770.5</v>
      </c>
      <c r="J254" s="426">
        <f t="shared" si="34"/>
        <v>0</v>
      </c>
      <c r="K254" s="426">
        <f t="shared" si="34"/>
        <v>0</v>
      </c>
      <c r="L254" s="680">
        <f t="shared" si="34"/>
        <v>789.8</v>
      </c>
      <c r="M254" s="426">
        <f t="shared" si="34"/>
        <v>0</v>
      </c>
      <c r="N254" s="426">
        <f t="shared" si="34"/>
        <v>3968</v>
      </c>
      <c r="O254" s="426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148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037" t="s">
        <v>19</v>
      </c>
      <c r="B260" s="1039" t="s">
        <v>41</v>
      </c>
      <c r="C260" s="1039"/>
      <c r="D260" s="1039"/>
      <c r="E260" s="1039"/>
      <c r="F260" s="1040" t="s">
        <v>225</v>
      </c>
      <c r="G260" s="1042" t="s">
        <v>226</v>
      </c>
      <c r="H260" s="1033" t="s">
        <v>42</v>
      </c>
      <c r="I260" s="1033"/>
      <c r="J260" s="1033"/>
      <c r="K260" s="1033"/>
      <c r="L260" s="1034"/>
      <c r="M260" s="1035" t="s">
        <v>227</v>
      </c>
      <c r="N260" s="857" t="s">
        <v>32</v>
      </c>
      <c r="O260" s="775" t="s">
        <v>22</v>
      </c>
    </row>
    <row r="261" spans="1:15" ht="20.25" thickBot="1">
      <c r="A261" s="1038"/>
      <c r="B261" s="253" t="s">
        <v>23</v>
      </c>
      <c r="C261" s="776" t="s">
        <v>24</v>
      </c>
      <c r="D261" s="776" t="s">
        <v>16</v>
      </c>
      <c r="E261" s="776" t="s">
        <v>25</v>
      </c>
      <c r="F261" s="1041"/>
      <c r="G261" s="1043"/>
      <c r="H261" s="254" t="s">
        <v>18</v>
      </c>
      <c r="I261" s="254" t="s">
        <v>17</v>
      </c>
      <c r="J261" s="858" t="s">
        <v>26</v>
      </c>
      <c r="K261" s="859" t="s">
        <v>27</v>
      </c>
      <c r="L261" s="255" t="s">
        <v>28</v>
      </c>
      <c r="M261" s="1036"/>
      <c r="N261" s="776" t="s">
        <v>29</v>
      </c>
      <c r="O261" s="256" t="s">
        <v>29</v>
      </c>
    </row>
    <row r="262" spans="1:15" ht="12.75">
      <c r="A262" s="813" t="s">
        <v>57</v>
      </c>
      <c r="B262" s="459">
        <f>B15+B35+B54-B52+B70+B77+B120+B156+B176-B172+B198+B247</f>
        <v>690.4000000000001</v>
      </c>
      <c r="C262" s="459">
        <f aca="true" t="shared" si="35" ref="C262:O262">C15+C35+C54-C52+C70+C77+C120+C156+C176-C172+C198+C247</f>
        <v>1258.3999999999999</v>
      </c>
      <c r="D262" s="459">
        <f t="shared" si="35"/>
        <v>1002.6999999999999</v>
      </c>
      <c r="E262" s="459">
        <f t="shared" si="35"/>
        <v>2459.6</v>
      </c>
      <c r="F262" s="459">
        <f>F15+F35+F54-F52+F70+F77+F120+F156+F176-F172+F198+F247</f>
        <v>2687.5</v>
      </c>
      <c r="G262" s="459">
        <f t="shared" si="35"/>
        <v>680.5999999999999</v>
      </c>
      <c r="H262" s="459">
        <f t="shared" si="35"/>
        <v>382</v>
      </c>
      <c r="I262" s="459">
        <f t="shared" si="35"/>
        <v>429.5</v>
      </c>
      <c r="J262" s="459">
        <f t="shared" si="35"/>
        <v>0</v>
      </c>
      <c r="K262" s="459">
        <f t="shared" si="35"/>
        <v>0</v>
      </c>
      <c r="L262" s="460">
        <f>L15+L35+L54-L52+L70+L77+L120+L156+L176-L172+L198+L247</f>
        <v>581.7</v>
      </c>
      <c r="M262" s="459">
        <f t="shared" si="35"/>
        <v>0</v>
      </c>
      <c r="N262" s="459">
        <f t="shared" si="35"/>
        <v>1791.3</v>
      </c>
      <c r="O262" s="459">
        <f t="shared" si="35"/>
        <v>1477.6</v>
      </c>
    </row>
    <row r="263" spans="1:15" ht="12.75">
      <c r="A263" s="814" t="s">
        <v>58</v>
      </c>
      <c r="B263" s="448">
        <f>B25+B45+B64+B126+B187+B208+B217</f>
        <v>369.7</v>
      </c>
      <c r="C263" s="448">
        <f aca="true" t="shared" si="36" ref="C263:O263">C25+C45+C64+C126+C187+C208+C217</f>
        <v>92.5</v>
      </c>
      <c r="D263" s="448">
        <f t="shared" si="36"/>
        <v>395.80000000000007</v>
      </c>
      <c r="E263" s="448">
        <f t="shared" si="36"/>
        <v>6841.3</v>
      </c>
      <c r="F263" s="448">
        <f t="shared" si="36"/>
        <v>3688</v>
      </c>
      <c r="G263" s="448">
        <f t="shared" si="36"/>
        <v>1252.6</v>
      </c>
      <c r="H263" s="448">
        <f t="shared" si="36"/>
        <v>530.5</v>
      </c>
      <c r="I263" s="448">
        <f t="shared" si="36"/>
        <v>321</v>
      </c>
      <c r="J263" s="448">
        <f t="shared" si="36"/>
        <v>0</v>
      </c>
      <c r="K263" s="448">
        <f t="shared" si="36"/>
        <v>0</v>
      </c>
      <c r="L263" s="449">
        <f t="shared" si="36"/>
        <v>208.10000000000002</v>
      </c>
      <c r="M263" s="448">
        <f t="shared" si="36"/>
        <v>0</v>
      </c>
      <c r="N263" s="448">
        <f t="shared" si="36"/>
        <v>1760.9</v>
      </c>
      <c r="O263" s="448">
        <f t="shared" si="36"/>
        <v>1887.1</v>
      </c>
    </row>
    <row r="264" spans="1:15" ht="12.75">
      <c r="A264" s="814" t="s">
        <v>59</v>
      </c>
      <c r="B264" s="448">
        <f>B108+B230</f>
        <v>0</v>
      </c>
      <c r="C264" s="448">
        <f aca="true" t="shared" si="37" ref="C264:O264">C108+C230</f>
        <v>1559.7</v>
      </c>
      <c r="D264" s="448">
        <f t="shared" si="37"/>
        <v>187.9</v>
      </c>
      <c r="E264" s="448">
        <f t="shared" si="37"/>
        <v>169.5</v>
      </c>
      <c r="F264" s="448">
        <f t="shared" si="37"/>
        <v>159.60000000000002</v>
      </c>
      <c r="G264" s="448">
        <f t="shared" si="37"/>
        <v>59.3</v>
      </c>
      <c r="H264" s="448">
        <f t="shared" si="37"/>
        <v>0</v>
      </c>
      <c r="I264" s="448">
        <f t="shared" si="37"/>
        <v>0</v>
      </c>
      <c r="J264" s="448">
        <f t="shared" si="37"/>
        <v>0</v>
      </c>
      <c r="K264" s="448">
        <f t="shared" si="37"/>
        <v>0</v>
      </c>
      <c r="L264" s="449">
        <f t="shared" si="37"/>
        <v>0</v>
      </c>
      <c r="M264" s="448">
        <f t="shared" si="37"/>
        <v>0</v>
      </c>
      <c r="N264" s="448">
        <f t="shared" si="37"/>
        <v>300</v>
      </c>
      <c r="O264" s="448">
        <f t="shared" si="37"/>
        <v>131</v>
      </c>
    </row>
    <row r="265" spans="1:15" ht="13.5" thickBot="1">
      <c r="A265" s="814" t="s">
        <v>60</v>
      </c>
      <c r="B265" s="450">
        <f>B83+B89+B95+B101+B114+B132+B223+B150+B144+B138</f>
        <v>0</v>
      </c>
      <c r="C265" s="450">
        <f aca="true" t="shared" si="38" ref="C265:O265">C83+C89+C95+C101+C114+C132+C223+C150+C144+C138</f>
        <v>0</v>
      </c>
      <c r="D265" s="450">
        <f>D83+D89+D95+D101+D114+D132+D223+D150+D144+D138</f>
        <v>161</v>
      </c>
      <c r="E265" s="450">
        <f t="shared" si="38"/>
        <v>220.20000000000002</v>
      </c>
      <c r="F265" s="450">
        <f t="shared" si="38"/>
        <v>336.20000000000005</v>
      </c>
      <c r="G265" s="450">
        <f t="shared" si="38"/>
        <v>85.5</v>
      </c>
      <c r="H265" s="450">
        <f t="shared" si="38"/>
        <v>0</v>
      </c>
      <c r="I265" s="450">
        <f t="shared" si="38"/>
        <v>0</v>
      </c>
      <c r="J265" s="450">
        <f t="shared" si="38"/>
        <v>0</v>
      </c>
      <c r="K265" s="450">
        <f t="shared" si="38"/>
        <v>0</v>
      </c>
      <c r="L265" s="451">
        <f t="shared" si="38"/>
        <v>0</v>
      </c>
      <c r="M265" s="450">
        <f t="shared" si="38"/>
        <v>0</v>
      </c>
      <c r="N265" s="450">
        <f t="shared" si="38"/>
        <v>74.5</v>
      </c>
      <c r="O265" s="450">
        <f t="shared" si="38"/>
        <v>59.8</v>
      </c>
    </row>
    <row r="266" spans="1:15" ht="13.5" thickBot="1">
      <c r="A266" s="815" t="s">
        <v>13</v>
      </c>
      <c r="B266" s="673">
        <f aca="true" t="shared" si="39" ref="B266:O266">SUM(B262:B265)</f>
        <v>1060.1000000000001</v>
      </c>
      <c r="C266" s="674">
        <f t="shared" si="39"/>
        <v>2910.6</v>
      </c>
      <c r="D266" s="674">
        <f t="shared" si="39"/>
        <v>1747.4</v>
      </c>
      <c r="E266" s="674">
        <f t="shared" si="39"/>
        <v>9690.6</v>
      </c>
      <c r="F266" s="675">
        <f t="shared" si="39"/>
        <v>6871.3</v>
      </c>
      <c r="G266" s="674">
        <f t="shared" si="39"/>
        <v>2078</v>
      </c>
      <c r="H266" s="674">
        <f t="shared" si="39"/>
        <v>912.5</v>
      </c>
      <c r="I266" s="674">
        <f t="shared" si="39"/>
        <v>750.5</v>
      </c>
      <c r="J266" s="674">
        <f t="shared" si="39"/>
        <v>0</v>
      </c>
      <c r="K266" s="674">
        <f t="shared" si="39"/>
        <v>0</v>
      </c>
      <c r="L266" s="816">
        <f t="shared" si="39"/>
        <v>789.8000000000001</v>
      </c>
      <c r="M266" s="673">
        <f t="shared" si="39"/>
        <v>0</v>
      </c>
      <c r="N266" s="674">
        <f t="shared" si="39"/>
        <v>3926.7</v>
      </c>
      <c r="O266" s="677">
        <f t="shared" si="39"/>
        <v>3555.5</v>
      </c>
    </row>
    <row r="267" spans="1:15" ht="22.5">
      <c r="A267" s="817" t="s">
        <v>222</v>
      </c>
      <c r="B267" s="456">
        <f>B52+B172</f>
        <v>55</v>
      </c>
      <c r="C267" s="456">
        <f aca="true" t="shared" si="40" ref="C267:O267">C52+C172</f>
        <v>0</v>
      </c>
      <c r="D267" s="456">
        <f t="shared" si="40"/>
        <v>0</v>
      </c>
      <c r="E267" s="456">
        <f t="shared" si="40"/>
        <v>62</v>
      </c>
      <c r="F267" s="456">
        <f t="shared" si="40"/>
        <v>11.2</v>
      </c>
      <c r="G267" s="456">
        <f t="shared" si="40"/>
        <v>10.2</v>
      </c>
      <c r="H267" s="456">
        <f t="shared" si="40"/>
        <v>20</v>
      </c>
      <c r="I267" s="456">
        <f t="shared" si="40"/>
        <v>20</v>
      </c>
      <c r="J267" s="456">
        <f t="shared" si="40"/>
        <v>0</v>
      </c>
      <c r="K267" s="456">
        <f t="shared" si="40"/>
        <v>0</v>
      </c>
      <c r="L267" s="457">
        <f t="shared" si="40"/>
        <v>0</v>
      </c>
      <c r="M267" s="458">
        <f t="shared" si="40"/>
        <v>0</v>
      </c>
      <c r="N267" s="456">
        <f t="shared" si="40"/>
        <v>41.3</v>
      </c>
      <c r="O267" s="456">
        <f t="shared" si="40"/>
        <v>18.4</v>
      </c>
    </row>
    <row r="268" spans="1:15" ht="12.75">
      <c r="A268" s="818" t="s">
        <v>13</v>
      </c>
      <c r="B268" s="456">
        <f>B266+B267</f>
        <v>1115.1000000000001</v>
      </c>
      <c r="C268" s="456">
        <f aca="true" t="shared" si="41" ref="C268:O268">C266+C267</f>
        <v>2910.6</v>
      </c>
      <c r="D268" s="456">
        <f t="shared" si="41"/>
        <v>1747.4</v>
      </c>
      <c r="E268" s="456">
        <f t="shared" si="41"/>
        <v>9752.6</v>
      </c>
      <c r="F268" s="456">
        <f t="shared" si="41"/>
        <v>6882.5</v>
      </c>
      <c r="G268" s="456">
        <f t="shared" si="41"/>
        <v>2088.2</v>
      </c>
      <c r="H268" s="456">
        <f t="shared" si="41"/>
        <v>932.5</v>
      </c>
      <c r="I268" s="456">
        <f t="shared" si="41"/>
        <v>770.5</v>
      </c>
      <c r="J268" s="456">
        <f t="shared" si="41"/>
        <v>0</v>
      </c>
      <c r="K268" s="456">
        <f t="shared" si="41"/>
        <v>0</v>
      </c>
      <c r="L268" s="457">
        <f t="shared" si="41"/>
        <v>789.8000000000001</v>
      </c>
      <c r="M268" s="458">
        <f t="shared" si="41"/>
        <v>0</v>
      </c>
      <c r="N268" s="456">
        <f t="shared" si="41"/>
        <v>3968</v>
      </c>
      <c r="O268" s="456">
        <f t="shared" si="41"/>
        <v>3573.9</v>
      </c>
    </row>
    <row r="269" spans="1:15" ht="12.75">
      <c r="A269" s="8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12.75">
      <c r="A270" s="8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12.75">
      <c r="A271" s="8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13" t="s">
        <v>57</v>
      </c>
      <c r="C273" s="86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14" t="s">
        <v>58</v>
      </c>
      <c r="C274" s="86">
        <f>B263+C263+D263+E263+F263+G263</f>
        <v>12639.9</v>
      </c>
      <c r="D274" s="8"/>
      <c r="E274" s="6" t="s">
        <v>14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14" t="s">
        <v>59</v>
      </c>
      <c r="C275" s="86">
        <f>B264+C264+D264+E264+F264+G264</f>
        <v>2136.0000000000005</v>
      </c>
      <c r="D275" s="8"/>
      <c r="E275" s="8" t="s">
        <v>34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14" t="s">
        <v>60</v>
      </c>
      <c r="C276" s="86">
        <f>B265+C265+D265+E265+F265+G265</f>
        <v>802.9000000000001</v>
      </c>
      <c r="D276" s="8"/>
      <c r="E276" s="8" t="s">
        <v>36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60" t="s">
        <v>13</v>
      </c>
      <c r="C277" s="86">
        <f>SUM(C273:C276)</f>
        <v>24358</v>
      </c>
      <c r="D277" s="8"/>
      <c r="E277" s="8" t="s">
        <v>35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50" t="s">
        <v>223</v>
      </c>
      <c r="C278" s="249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6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M251:M252"/>
    <mergeCell ref="F251:F252"/>
    <mergeCell ref="G251:G252"/>
    <mergeCell ref="F241:F242"/>
    <mergeCell ref="G241:G242"/>
    <mergeCell ref="H241:L241"/>
    <mergeCell ref="M241:M242"/>
    <mergeCell ref="A241:A242"/>
    <mergeCell ref="B241:E241"/>
    <mergeCell ref="A251:A252"/>
    <mergeCell ref="B251:E251"/>
    <mergeCell ref="B239:E239"/>
    <mergeCell ref="H251:L25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A160:A161"/>
    <mergeCell ref="B160:E160"/>
    <mergeCell ref="F167:F168"/>
    <mergeCell ref="G167:G168"/>
    <mergeCell ref="F160:F161"/>
    <mergeCell ref="G160:G161"/>
    <mergeCell ref="B165:E165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G38:G39"/>
    <mergeCell ref="G28:G29"/>
    <mergeCell ref="H18:L18"/>
    <mergeCell ref="H28:L28"/>
    <mergeCell ref="H38:L38"/>
    <mergeCell ref="G8:G9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16:R16"/>
    <mergeCell ref="Q17:R17"/>
    <mergeCell ref="Q19:Q20"/>
    <mergeCell ref="M8:M9"/>
    <mergeCell ref="M18:M19"/>
    <mergeCell ref="B6:E6"/>
    <mergeCell ref="F8:F9"/>
    <mergeCell ref="H8:L8"/>
    <mergeCell ref="Q3:R3"/>
    <mergeCell ref="Q5:Q6"/>
    <mergeCell ref="Q11:R11"/>
    <mergeCell ref="A4:J4"/>
    <mergeCell ref="A2:J2"/>
    <mergeCell ref="A3:J3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75"/>
    </row>
    <row r="2" spans="1:14" ht="18">
      <c r="A2" s="1066" t="s">
        <v>143</v>
      </c>
      <c r="B2" s="1066"/>
      <c r="C2" s="1066"/>
      <c r="D2" s="1066"/>
      <c r="E2" s="1066"/>
      <c r="F2" s="1066"/>
      <c r="G2" s="1066"/>
      <c r="H2" s="1066"/>
      <c r="I2" s="1066"/>
      <c r="J2" s="1066"/>
      <c r="K2" s="2"/>
      <c r="L2" s="2"/>
      <c r="M2" s="5"/>
      <c r="N2" s="5"/>
    </row>
    <row r="3" spans="1:14" ht="18">
      <c r="A3" s="1012" t="s">
        <v>62</v>
      </c>
      <c r="B3" s="1012"/>
      <c r="C3" s="1012"/>
      <c r="D3" s="1012"/>
      <c r="E3" s="1012"/>
      <c r="F3" s="1012"/>
      <c r="G3" s="1012"/>
      <c r="H3" s="1012"/>
      <c r="I3" s="1012"/>
      <c r="J3" s="1012"/>
      <c r="K3" s="5"/>
      <c r="L3" s="5"/>
      <c r="M3" s="5"/>
      <c r="N3" s="5"/>
    </row>
    <row r="4" spans="1:14" ht="15">
      <c r="A4" s="1010" t="s">
        <v>220</v>
      </c>
      <c r="B4" s="1010"/>
      <c r="C4" s="1010"/>
      <c r="D4" s="1010"/>
      <c r="E4" s="1010"/>
      <c r="F4" s="1010"/>
      <c r="G4" s="1010"/>
      <c r="H4" s="1010"/>
      <c r="I4" s="1010"/>
      <c r="J4" s="1010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4" ht="15.75">
      <c r="A6" s="16"/>
      <c r="B6" s="4" t="s">
        <v>104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196"/>
      <c r="B7" s="6" t="s">
        <v>64</v>
      </c>
      <c r="C7" s="196"/>
      <c r="D7" s="1070"/>
      <c r="E7" s="1070"/>
      <c r="F7" s="1070"/>
      <c r="G7" s="1070"/>
      <c r="H7" s="1070"/>
      <c r="I7" s="1070"/>
      <c r="J7" s="1070"/>
      <c r="K7" s="1070"/>
      <c r="L7" s="1070"/>
      <c r="M7" s="1070"/>
      <c r="N7" s="1070"/>
      <c r="O7" s="1070"/>
      <c r="Q7" s="76" t="s">
        <v>44</v>
      </c>
    </row>
    <row r="8" spans="1:15" ht="26.25" customHeight="1" thickBot="1">
      <c r="A8" s="1086" t="s">
        <v>19</v>
      </c>
      <c r="B8" s="1084" t="s">
        <v>30</v>
      </c>
      <c r="C8" s="1084"/>
      <c r="D8" s="1084"/>
      <c r="E8" s="1084"/>
      <c r="F8" s="1018" t="s">
        <v>225</v>
      </c>
      <c r="G8" s="1029" t="s">
        <v>226</v>
      </c>
      <c r="H8" s="1020" t="s">
        <v>42</v>
      </c>
      <c r="I8" s="1020"/>
      <c r="J8" s="1020"/>
      <c r="K8" s="1020"/>
      <c r="L8" s="1021"/>
      <c r="M8" s="1015" t="s">
        <v>229</v>
      </c>
      <c r="N8" s="197" t="s">
        <v>1</v>
      </c>
      <c r="O8" s="861" t="s">
        <v>33</v>
      </c>
    </row>
    <row r="9" spans="1:21" ht="20.25" thickBot="1">
      <c r="A9" s="1087"/>
      <c r="B9" s="198" t="s">
        <v>23</v>
      </c>
      <c r="C9" s="199" t="s">
        <v>24</v>
      </c>
      <c r="D9" s="199" t="s">
        <v>16</v>
      </c>
      <c r="E9" s="199" t="s">
        <v>25</v>
      </c>
      <c r="F9" s="1019"/>
      <c r="G9" s="1030"/>
      <c r="H9" s="153" t="s">
        <v>18</v>
      </c>
      <c r="I9" s="153" t="s">
        <v>17</v>
      </c>
      <c r="J9" s="260" t="s">
        <v>26</v>
      </c>
      <c r="K9" s="261" t="s">
        <v>27</v>
      </c>
      <c r="L9" s="155" t="s">
        <v>28</v>
      </c>
      <c r="M9" s="1016"/>
      <c r="N9" s="199" t="s">
        <v>29</v>
      </c>
      <c r="O9" s="200" t="s">
        <v>29</v>
      </c>
      <c r="Q9" s="1006" t="s">
        <v>45</v>
      </c>
      <c r="R9" s="1104" t="s">
        <v>128</v>
      </c>
      <c r="S9" s="1105"/>
      <c r="T9" s="1108" t="s">
        <v>56</v>
      </c>
      <c r="U9" s="1109"/>
    </row>
    <row r="10" spans="1:21" ht="13.5" thickBot="1">
      <c r="A10" s="201" t="s">
        <v>10</v>
      </c>
      <c r="B10" s="636">
        <v>0</v>
      </c>
      <c r="C10" s="637">
        <v>0</v>
      </c>
      <c r="D10" s="638">
        <v>345.28</v>
      </c>
      <c r="E10" s="638">
        <v>0</v>
      </c>
      <c r="F10" s="637">
        <v>121.51</v>
      </c>
      <c r="G10" s="637">
        <v>12.46</v>
      </c>
      <c r="H10" s="637">
        <v>0</v>
      </c>
      <c r="I10" s="637">
        <v>0</v>
      </c>
      <c r="J10" s="637">
        <v>0</v>
      </c>
      <c r="K10" s="637">
        <v>0</v>
      </c>
      <c r="L10" s="639">
        <v>0</v>
      </c>
      <c r="M10" s="636">
        <v>191.18</v>
      </c>
      <c r="N10" s="637">
        <v>15.36</v>
      </c>
      <c r="O10" s="640">
        <v>59.22</v>
      </c>
      <c r="Q10" s="1007"/>
      <c r="R10" s="1106"/>
      <c r="S10" s="1107"/>
      <c r="T10" s="1110" t="s">
        <v>29</v>
      </c>
      <c r="U10" s="1111"/>
    </row>
    <row r="11" spans="1:21" ht="12.75">
      <c r="A11" s="202" t="s">
        <v>8</v>
      </c>
      <c r="B11" s="636">
        <v>0</v>
      </c>
      <c r="C11" s="637">
        <v>0</v>
      </c>
      <c r="D11" s="638">
        <v>0</v>
      </c>
      <c r="E11" s="638">
        <v>467.51</v>
      </c>
      <c r="F11" s="637">
        <v>199.79</v>
      </c>
      <c r="G11" s="637">
        <v>90.42</v>
      </c>
      <c r="H11" s="637">
        <v>0</v>
      </c>
      <c r="I11" s="637">
        <v>0</v>
      </c>
      <c r="J11" s="637">
        <v>0</v>
      </c>
      <c r="K11" s="637">
        <v>0</v>
      </c>
      <c r="L11" s="617">
        <f>N11/2*0.886</f>
        <v>78.66794</v>
      </c>
      <c r="M11" s="636">
        <v>428.24</v>
      </c>
      <c r="N11" s="637">
        <v>177.58</v>
      </c>
      <c r="O11" s="640">
        <v>132</v>
      </c>
      <c r="Q11" s="68">
        <v>12</v>
      </c>
      <c r="R11" s="1112" t="s">
        <v>129</v>
      </c>
      <c r="S11" s="1112"/>
      <c r="T11" s="1113">
        <v>2526</v>
      </c>
      <c r="U11" s="1114"/>
    </row>
    <row r="12" spans="1:21" ht="12.75">
      <c r="A12" s="202" t="s">
        <v>3</v>
      </c>
      <c r="B12" s="636">
        <v>6</v>
      </c>
      <c r="C12" s="641">
        <v>332.95</v>
      </c>
      <c r="D12" s="638">
        <v>0</v>
      </c>
      <c r="E12" s="638">
        <v>253.87</v>
      </c>
      <c r="F12" s="642">
        <v>197.85</v>
      </c>
      <c r="G12" s="641">
        <v>42.38</v>
      </c>
      <c r="H12" s="637">
        <v>0</v>
      </c>
      <c r="I12" s="637">
        <v>0</v>
      </c>
      <c r="J12" s="637">
        <v>0</v>
      </c>
      <c r="K12" s="637">
        <v>0</v>
      </c>
      <c r="L12" s="617">
        <f>N12/2*0.886</f>
        <v>102.51906</v>
      </c>
      <c r="M12" s="636">
        <v>330.31</v>
      </c>
      <c r="N12" s="641">
        <v>231.42</v>
      </c>
      <c r="O12" s="643">
        <v>180.46</v>
      </c>
      <c r="Q12" s="68">
        <v>1</v>
      </c>
      <c r="R12" s="1112" t="s">
        <v>130</v>
      </c>
      <c r="S12" s="1112"/>
      <c r="T12" s="1116">
        <v>2169</v>
      </c>
      <c r="U12" s="1116"/>
    </row>
    <row r="13" spans="1:21" ht="12.75">
      <c r="A13" s="202" t="s">
        <v>5</v>
      </c>
      <c r="B13" s="636">
        <v>0</v>
      </c>
      <c r="C13" s="644">
        <v>31.5</v>
      </c>
      <c r="D13" s="638">
        <v>672.9</v>
      </c>
      <c r="E13" s="638">
        <v>70.5</v>
      </c>
      <c r="F13" s="645">
        <v>196.5</v>
      </c>
      <c r="G13" s="637">
        <v>28</v>
      </c>
      <c r="H13" s="637">
        <v>0</v>
      </c>
      <c r="I13" s="637">
        <v>0</v>
      </c>
      <c r="J13" s="637">
        <v>0</v>
      </c>
      <c r="K13" s="637">
        <v>0</v>
      </c>
      <c r="L13" s="617">
        <f>N13/2*0.886</f>
        <v>97.80554000000001</v>
      </c>
      <c r="M13" s="646">
        <v>256.16</v>
      </c>
      <c r="N13" s="644">
        <v>220.78</v>
      </c>
      <c r="O13" s="647">
        <v>187.3</v>
      </c>
      <c r="Q13" s="65">
        <v>2</v>
      </c>
      <c r="R13" s="1115"/>
      <c r="S13" s="1115"/>
      <c r="T13" s="1117">
        <v>2030</v>
      </c>
      <c r="U13" s="1117"/>
    </row>
    <row r="14" spans="1:21" ht="13.5" thickBot="1">
      <c r="A14" s="202" t="s">
        <v>9</v>
      </c>
      <c r="B14" s="636">
        <v>0</v>
      </c>
      <c r="C14" s="648">
        <v>0</v>
      </c>
      <c r="D14" s="649">
        <v>35</v>
      </c>
      <c r="E14" s="649">
        <v>75</v>
      </c>
      <c r="F14" s="650">
        <v>134.3</v>
      </c>
      <c r="G14" s="648">
        <v>0</v>
      </c>
      <c r="H14" s="637">
        <v>0</v>
      </c>
      <c r="I14" s="637">
        <v>0</v>
      </c>
      <c r="J14" s="637">
        <v>0</v>
      </c>
      <c r="K14" s="637">
        <v>0</v>
      </c>
      <c r="L14" s="651">
        <v>0</v>
      </c>
      <c r="M14" s="652">
        <v>74.29</v>
      </c>
      <c r="N14" s="648">
        <v>0</v>
      </c>
      <c r="O14" s="653">
        <v>0</v>
      </c>
      <c r="Q14" s="65">
        <v>3</v>
      </c>
      <c r="R14" s="1115"/>
      <c r="S14" s="1115"/>
      <c r="T14" s="1117">
        <v>2030</v>
      </c>
      <c r="U14" s="1117"/>
    </row>
    <row r="15" spans="1:21" ht="13.5" thickBot="1">
      <c r="A15" s="203" t="s">
        <v>13</v>
      </c>
      <c r="B15" s="654">
        <f>SUM(B10:B14)</f>
        <v>6</v>
      </c>
      <c r="C15" s="654">
        <f aca="true" t="shared" si="0" ref="C15:O15">SUM(C10:C14)</f>
        <v>364.45</v>
      </c>
      <c r="D15" s="654">
        <f t="shared" si="0"/>
        <v>1053.1799999999998</v>
      </c>
      <c r="E15" s="654">
        <f t="shared" si="0"/>
        <v>866.88</v>
      </c>
      <c r="F15" s="654">
        <f t="shared" si="0"/>
        <v>849.95</v>
      </c>
      <c r="G15" s="654">
        <f t="shared" si="0"/>
        <v>173.26</v>
      </c>
      <c r="H15" s="654">
        <f t="shared" si="0"/>
        <v>0</v>
      </c>
      <c r="I15" s="654">
        <f t="shared" si="0"/>
        <v>0</v>
      </c>
      <c r="J15" s="654">
        <f t="shared" si="0"/>
        <v>0</v>
      </c>
      <c r="K15" s="654">
        <f t="shared" si="0"/>
        <v>0</v>
      </c>
      <c r="L15" s="655">
        <f t="shared" si="0"/>
        <v>278.99254</v>
      </c>
      <c r="M15" s="654">
        <f t="shared" si="0"/>
        <v>1280.18</v>
      </c>
      <c r="N15" s="654">
        <f t="shared" si="0"/>
        <v>645.14</v>
      </c>
      <c r="O15" s="656">
        <f t="shared" si="0"/>
        <v>558.98</v>
      </c>
      <c r="Q15" s="80">
        <v>5</v>
      </c>
      <c r="R15" s="1118" t="s">
        <v>131</v>
      </c>
      <c r="S15" s="1119"/>
      <c r="T15" s="1116">
        <v>2300</v>
      </c>
      <c r="U15" s="1116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120" t="s">
        <v>13</v>
      </c>
      <c r="R16" s="1121"/>
      <c r="S16" s="1122"/>
      <c r="T16" s="1123">
        <f>SUM(T11:U15)</f>
        <v>11055</v>
      </c>
      <c r="U16" s="1124"/>
    </row>
    <row r="17" spans="1:15" ht="12.75">
      <c r="A17" s="204"/>
      <c r="B17" s="205" t="s">
        <v>65</v>
      </c>
      <c r="C17" s="204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</row>
    <row r="18" spans="1:15" ht="29.25" customHeight="1">
      <c r="A18" s="1080" t="s">
        <v>19</v>
      </c>
      <c r="B18" s="1085" t="s">
        <v>30</v>
      </c>
      <c r="C18" s="1085"/>
      <c r="D18" s="1085"/>
      <c r="E18" s="1085"/>
      <c r="F18" s="1018" t="s">
        <v>225</v>
      </c>
      <c r="G18" s="1029" t="s">
        <v>226</v>
      </c>
      <c r="H18" s="1020" t="s">
        <v>42</v>
      </c>
      <c r="I18" s="1020"/>
      <c r="J18" s="1020"/>
      <c r="K18" s="1020"/>
      <c r="L18" s="1021"/>
      <c r="M18" s="1015" t="s">
        <v>229</v>
      </c>
      <c r="N18" s="117" t="s">
        <v>1</v>
      </c>
      <c r="O18" s="862" t="s">
        <v>33</v>
      </c>
    </row>
    <row r="19" spans="1:21" ht="20.25" thickBot="1">
      <c r="A19" s="1081"/>
      <c r="B19" s="118" t="s">
        <v>23</v>
      </c>
      <c r="C19" s="119" t="s">
        <v>24</v>
      </c>
      <c r="D19" s="119" t="s">
        <v>16</v>
      </c>
      <c r="E19" s="119" t="s">
        <v>25</v>
      </c>
      <c r="F19" s="1019"/>
      <c r="G19" s="1030"/>
      <c r="H19" s="153" t="s">
        <v>18</v>
      </c>
      <c r="I19" s="153" t="s">
        <v>17</v>
      </c>
      <c r="J19" s="260" t="s">
        <v>26</v>
      </c>
      <c r="K19" s="261" t="s">
        <v>27</v>
      </c>
      <c r="L19" s="155" t="s">
        <v>28</v>
      </c>
      <c r="M19" s="1016"/>
      <c r="N19" s="119" t="s">
        <v>29</v>
      </c>
      <c r="O19" s="120" t="s">
        <v>29</v>
      </c>
      <c r="Q19" s="1125" t="s">
        <v>219</v>
      </c>
      <c r="R19" s="1125"/>
      <c r="S19" s="1125"/>
      <c r="T19" s="1125"/>
      <c r="U19" s="1125"/>
    </row>
    <row r="20" spans="1:20" ht="15.75">
      <c r="A20" s="206" t="s">
        <v>10</v>
      </c>
      <c r="B20" s="615">
        <v>0</v>
      </c>
      <c r="C20" s="616">
        <v>0</v>
      </c>
      <c r="D20" s="616">
        <v>0</v>
      </c>
      <c r="E20" s="616">
        <v>112.42</v>
      </c>
      <c r="F20" s="616">
        <v>175.49</v>
      </c>
      <c r="G20" s="616">
        <v>2.38</v>
      </c>
      <c r="H20" s="616">
        <v>0</v>
      </c>
      <c r="I20" s="616">
        <v>0</v>
      </c>
      <c r="J20" s="616">
        <v>0</v>
      </c>
      <c r="K20" s="616">
        <v>0</v>
      </c>
      <c r="L20" s="617">
        <v>0</v>
      </c>
      <c r="M20" s="615">
        <v>253.44</v>
      </c>
      <c r="N20" s="616">
        <v>0</v>
      </c>
      <c r="O20" s="618">
        <v>118.92</v>
      </c>
      <c r="Q20" s="76" t="s">
        <v>47</v>
      </c>
      <c r="R20" s="239"/>
      <c r="S20" s="239"/>
      <c r="T20" s="240"/>
    </row>
    <row r="21" spans="1:19" ht="13.5" thickBot="1">
      <c r="A21" s="207" t="s">
        <v>8</v>
      </c>
      <c r="B21" s="615">
        <v>0</v>
      </c>
      <c r="C21" s="616">
        <v>0</v>
      </c>
      <c r="D21" s="616">
        <v>0</v>
      </c>
      <c r="E21" s="611">
        <v>365.95</v>
      </c>
      <c r="F21" s="619">
        <v>199.98</v>
      </c>
      <c r="G21" s="616">
        <v>127.08</v>
      </c>
      <c r="H21" s="616">
        <v>0</v>
      </c>
      <c r="I21" s="616">
        <v>0</v>
      </c>
      <c r="J21" s="616">
        <v>0</v>
      </c>
      <c r="K21" s="616">
        <v>0</v>
      </c>
      <c r="L21" s="617">
        <f>N21/2*0.886</f>
        <v>70.7028</v>
      </c>
      <c r="M21" s="615">
        <v>400.53</v>
      </c>
      <c r="N21" s="616">
        <v>159.6</v>
      </c>
      <c r="O21" s="618">
        <v>223.74</v>
      </c>
      <c r="Q21" s="66"/>
      <c r="S21" s="66"/>
    </row>
    <row r="22" spans="1:21" ht="13.5" thickBot="1">
      <c r="A22" s="207" t="s">
        <v>3</v>
      </c>
      <c r="B22" s="615">
        <v>26</v>
      </c>
      <c r="C22" s="616">
        <v>0</v>
      </c>
      <c r="D22" s="611">
        <v>0</v>
      </c>
      <c r="E22" s="621">
        <v>471.38</v>
      </c>
      <c r="F22" s="612">
        <v>203.49</v>
      </c>
      <c r="G22" s="611">
        <v>128.23</v>
      </c>
      <c r="H22" s="616">
        <v>0</v>
      </c>
      <c r="I22" s="616">
        <v>0</v>
      </c>
      <c r="J22" s="616">
        <v>0</v>
      </c>
      <c r="K22" s="616">
        <v>0</v>
      </c>
      <c r="L22" s="617">
        <f>N22/2*0.886</f>
        <v>100.1623</v>
      </c>
      <c r="M22" s="610">
        <v>539.18</v>
      </c>
      <c r="N22" s="611">
        <v>226.1</v>
      </c>
      <c r="O22" s="614">
        <v>214.6</v>
      </c>
      <c r="Q22" s="1006" t="s">
        <v>45</v>
      </c>
      <c r="R22" s="1108" t="s">
        <v>54</v>
      </c>
      <c r="S22" s="1109"/>
      <c r="T22" s="1108" t="s">
        <v>48</v>
      </c>
      <c r="U22" s="1109"/>
    </row>
    <row r="23" spans="1:21" ht="13.5" thickBot="1">
      <c r="A23" s="207" t="s">
        <v>5</v>
      </c>
      <c r="B23" s="615">
        <v>0</v>
      </c>
      <c r="C23" s="616">
        <v>0</v>
      </c>
      <c r="D23" s="621">
        <v>0</v>
      </c>
      <c r="E23" s="621">
        <v>491.7</v>
      </c>
      <c r="F23" s="622">
        <v>189.5</v>
      </c>
      <c r="G23" s="621">
        <v>120.78</v>
      </c>
      <c r="H23" s="616">
        <v>0</v>
      </c>
      <c r="I23" s="616">
        <v>0</v>
      </c>
      <c r="J23" s="616">
        <v>0</v>
      </c>
      <c r="K23" s="616">
        <v>0</v>
      </c>
      <c r="L23" s="617">
        <f>N23/2*0.886</f>
        <v>95.44878</v>
      </c>
      <c r="M23" s="620">
        <v>450.88</v>
      </c>
      <c r="N23" s="621">
        <v>215.46</v>
      </c>
      <c r="O23" s="623">
        <v>172.32</v>
      </c>
      <c r="Q23" s="1007"/>
      <c r="R23" s="1110" t="s">
        <v>55</v>
      </c>
      <c r="S23" s="1111"/>
      <c r="T23" s="1110" t="s">
        <v>49</v>
      </c>
      <c r="U23" s="1111"/>
    </row>
    <row r="24" spans="1:21" ht="13.5" thickBot="1">
      <c r="A24" s="207" t="s">
        <v>9</v>
      </c>
      <c r="B24" s="615">
        <v>0</v>
      </c>
      <c r="C24" s="616">
        <v>0</v>
      </c>
      <c r="D24" s="625">
        <v>0</v>
      </c>
      <c r="E24" s="625">
        <v>0</v>
      </c>
      <c r="F24" s="626">
        <v>45.54</v>
      </c>
      <c r="G24" s="625">
        <v>0</v>
      </c>
      <c r="H24" s="616">
        <v>0</v>
      </c>
      <c r="I24" s="616">
        <v>0</v>
      </c>
      <c r="J24" s="616">
        <v>0</v>
      </c>
      <c r="K24" s="616">
        <v>0</v>
      </c>
      <c r="L24" s="617">
        <v>0</v>
      </c>
      <c r="M24" s="624">
        <v>35.2</v>
      </c>
      <c r="N24" s="625">
        <v>0</v>
      </c>
      <c r="O24" s="628">
        <v>0</v>
      </c>
      <c r="Q24" s="68">
        <v>1</v>
      </c>
      <c r="R24" s="1130" t="s">
        <v>129</v>
      </c>
      <c r="S24" s="1131"/>
      <c r="T24" s="1116">
        <v>151</v>
      </c>
      <c r="U24" s="1116"/>
    </row>
    <row r="25" spans="1:21" ht="13.5" thickBot="1">
      <c r="A25" s="121" t="s">
        <v>13</v>
      </c>
      <c r="B25" s="657">
        <f aca="true" t="shared" si="1" ref="B25:O25">SUM(B20:B24)</f>
        <v>26</v>
      </c>
      <c r="C25" s="657">
        <f t="shared" si="1"/>
        <v>0</v>
      </c>
      <c r="D25" s="657">
        <f t="shared" si="1"/>
        <v>0</v>
      </c>
      <c r="E25" s="657">
        <f t="shared" si="1"/>
        <v>1441.45</v>
      </c>
      <c r="F25" s="657">
        <f t="shared" si="1"/>
        <v>814</v>
      </c>
      <c r="G25" s="657">
        <f t="shared" si="1"/>
        <v>378.47</v>
      </c>
      <c r="H25" s="657">
        <f t="shared" si="1"/>
        <v>0</v>
      </c>
      <c r="I25" s="657">
        <f t="shared" si="1"/>
        <v>0</v>
      </c>
      <c r="J25" s="657">
        <f t="shared" si="1"/>
        <v>0</v>
      </c>
      <c r="K25" s="657">
        <f t="shared" si="1"/>
        <v>0</v>
      </c>
      <c r="L25" s="658">
        <f t="shared" si="1"/>
        <v>266.31388</v>
      </c>
      <c r="M25" s="657">
        <f t="shared" si="1"/>
        <v>1679.2300000000002</v>
      </c>
      <c r="N25" s="657">
        <f t="shared" si="1"/>
        <v>601.16</v>
      </c>
      <c r="O25" s="659">
        <f t="shared" si="1"/>
        <v>729.5799999999999</v>
      </c>
      <c r="Q25" s="65">
        <v>2</v>
      </c>
      <c r="R25" s="1118"/>
      <c r="S25" s="1119"/>
      <c r="T25" s="1117">
        <v>167</v>
      </c>
      <c r="U25" s="1117"/>
    </row>
    <row r="26" spans="17:21" ht="12.75">
      <c r="Q26" s="65">
        <v>3</v>
      </c>
      <c r="R26" s="1118"/>
      <c r="S26" s="1119"/>
      <c r="T26" s="1117">
        <v>161</v>
      </c>
      <c r="U26" s="1117"/>
    </row>
    <row r="27" spans="1:21" ht="12.75">
      <c r="A27" s="196"/>
      <c r="B27" s="6" t="s">
        <v>105</v>
      </c>
      <c r="C27" s="196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Q27" s="68">
        <v>4</v>
      </c>
      <c r="R27" s="1118"/>
      <c r="S27" s="1119"/>
      <c r="T27" s="1116">
        <v>162</v>
      </c>
      <c r="U27" s="1116"/>
    </row>
    <row r="28" spans="1:21" ht="29.25" customHeight="1">
      <c r="A28" s="1080" t="s">
        <v>19</v>
      </c>
      <c r="B28" s="1085" t="s">
        <v>30</v>
      </c>
      <c r="C28" s="1085"/>
      <c r="D28" s="1085"/>
      <c r="E28" s="1085"/>
      <c r="F28" s="1018" t="s">
        <v>225</v>
      </c>
      <c r="G28" s="1029" t="s">
        <v>226</v>
      </c>
      <c r="H28" s="1020" t="s">
        <v>42</v>
      </c>
      <c r="I28" s="1020"/>
      <c r="J28" s="1020"/>
      <c r="K28" s="1020"/>
      <c r="L28" s="1021"/>
      <c r="M28" s="1015" t="s">
        <v>229</v>
      </c>
      <c r="N28" s="117" t="s">
        <v>1</v>
      </c>
      <c r="O28" s="862" t="s">
        <v>33</v>
      </c>
      <c r="Q28" s="65">
        <v>5</v>
      </c>
      <c r="R28" s="1118"/>
      <c r="S28" s="1119"/>
      <c r="T28" s="1117">
        <v>112</v>
      </c>
      <c r="U28" s="1117"/>
    </row>
    <row r="29" spans="1:21" ht="20.25" thickBot="1">
      <c r="A29" s="1081"/>
      <c r="B29" s="118" t="s">
        <v>23</v>
      </c>
      <c r="C29" s="119" t="s">
        <v>24</v>
      </c>
      <c r="D29" s="119" t="s">
        <v>16</v>
      </c>
      <c r="E29" s="119" t="s">
        <v>25</v>
      </c>
      <c r="F29" s="1019"/>
      <c r="G29" s="1030"/>
      <c r="H29" s="153" t="s">
        <v>18</v>
      </c>
      <c r="I29" s="153" t="s">
        <v>17</v>
      </c>
      <c r="J29" s="260" t="s">
        <v>26</v>
      </c>
      <c r="K29" s="261" t="s">
        <v>27</v>
      </c>
      <c r="L29" s="155" t="s">
        <v>28</v>
      </c>
      <c r="M29" s="1016"/>
      <c r="N29" s="119" t="s">
        <v>29</v>
      </c>
      <c r="O29" s="120" t="s">
        <v>29</v>
      </c>
      <c r="Q29" s="65">
        <v>6</v>
      </c>
      <c r="R29" s="1118"/>
      <c r="S29" s="1119"/>
      <c r="T29" s="1117">
        <v>115</v>
      </c>
      <c r="U29" s="1117"/>
    </row>
    <row r="30" spans="1:21" ht="12.75">
      <c r="A30" s="206" t="s">
        <v>10</v>
      </c>
      <c r="B30" s="615">
        <v>0</v>
      </c>
      <c r="C30" s="616">
        <v>0</v>
      </c>
      <c r="D30" s="616">
        <v>84.32</v>
      </c>
      <c r="E30" s="616">
        <v>0</v>
      </c>
      <c r="F30" s="616">
        <v>186.48</v>
      </c>
      <c r="G30" s="616">
        <v>0</v>
      </c>
      <c r="H30" s="616">
        <v>0</v>
      </c>
      <c r="I30" s="616">
        <v>0</v>
      </c>
      <c r="J30" s="616">
        <v>0</v>
      </c>
      <c r="K30" s="616">
        <v>0</v>
      </c>
      <c r="L30" s="617">
        <v>0</v>
      </c>
      <c r="M30" s="615">
        <v>213</v>
      </c>
      <c r="N30" s="616">
        <v>2.06</v>
      </c>
      <c r="O30" s="618">
        <v>57</v>
      </c>
      <c r="Q30" s="65">
        <v>7</v>
      </c>
      <c r="R30" s="1118"/>
      <c r="S30" s="1119"/>
      <c r="T30" s="1117">
        <v>178</v>
      </c>
      <c r="U30" s="1117"/>
    </row>
    <row r="31" spans="1:21" ht="12.75">
      <c r="A31" s="207" t="s">
        <v>8</v>
      </c>
      <c r="B31" s="615">
        <v>0</v>
      </c>
      <c r="C31" s="616">
        <v>0</v>
      </c>
      <c r="D31" s="616">
        <v>36.96</v>
      </c>
      <c r="E31" s="616">
        <v>515.34</v>
      </c>
      <c r="F31" s="619">
        <v>209.86</v>
      </c>
      <c r="G31" s="616">
        <v>99.2</v>
      </c>
      <c r="H31" s="616">
        <v>0</v>
      </c>
      <c r="I31" s="616">
        <v>0</v>
      </c>
      <c r="J31" s="616">
        <v>0</v>
      </c>
      <c r="K31" s="616">
        <v>0</v>
      </c>
      <c r="L31" s="617">
        <f>N31/2*0.886</f>
        <v>109.75768</v>
      </c>
      <c r="M31" s="615">
        <v>635.22</v>
      </c>
      <c r="N31" s="616">
        <v>247.76</v>
      </c>
      <c r="O31" s="618">
        <v>157.84</v>
      </c>
      <c r="Q31" s="65">
        <v>8</v>
      </c>
      <c r="R31" s="1118"/>
      <c r="S31" s="1119"/>
      <c r="T31" s="1117">
        <v>144</v>
      </c>
      <c r="U31" s="1117"/>
    </row>
    <row r="32" spans="1:21" ht="12.75">
      <c r="A32" s="207" t="s">
        <v>3</v>
      </c>
      <c r="B32" s="615">
        <v>0</v>
      </c>
      <c r="C32" s="616">
        <v>0</v>
      </c>
      <c r="D32" s="616">
        <v>37.86</v>
      </c>
      <c r="E32" s="611">
        <v>531.42</v>
      </c>
      <c r="F32" s="612">
        <v>214.18</v>
      </c>
      <c r="G32" s="611">
        <v>98.91</v>
      </c>
      <c r="H32" s="616">
        <v>0</v>
      </c>
      <c r="I32" s="616">
        <v>0</v>
      </c>
      <c r="J32" s="616">
        <v>0</v>
      </c>
      <c r="K32" s="616">
        <v>0</v>
      </c>
      <c r="L32" s="617">
        <f>N32/2*0.886</f>
        <v>110.26270000000001</v>
      </c>
      <c r="M32" s="610">
        <v>644.47</v>
      </c>
      <c r="N32" s="611">
        <v>248.9</v>
      </c>
      <c r="O32" s="614">
        <v>155.12</v>
      </c>
      <c r="Q32" s="79">
        <v>9</v>
      </c>
      <c r="R32" s="1118"/>
      <c r="S32" s="1119"/>
      <c r="T32" s="1117">
        <v>135</v>
      </c>
      <c r="U32" s="1117"/>
    </row>
    <row r="33" spans="1:21" ht="13.5" thickBot="1">
      <c r="A33" s="207" t="s">
        <v>5</v>
      </c>
      <c r="B33" s="615">
        <v>0</v>
      </c>
      <c r="C33" s="616">
        <v>0</v>
      </c>
      <c r="D33" s="616">
        <v>37.99</v>
      </c>
      <c r="E33" s="621">
        <v>548.79</v>
      </c>
      <c r="F33" s="622">
        <v>202.44</v>
      </c>
      <c r="G33" s="621">
        <v>103.97</v>
      </c>
      <c r="H33" s="616">
        <v>0</v>
      </c>
      <c r="I33" s="616">
        <v>0</v>
      </c>
      <c r="J33" s="616">
        <v>0</v>
      </c>
      <c r="K33" s="616">
        <v>0</v>
      </c>
      <c r="L33" s="617">
        <f>N33/2*0.886</f>
        <v>114.4712</v>
      </c>
      <c r="M33" s="620">
        <v>638.71</v>
      </c>
      <c r="N33" s="621">
        <v>258.4</v>
      </c>
      <c r="O33" s="623">
        <v>183.12</v>
      </c>
      <c r="Q33" s="81">
        <v>10</v>
      </c>
      <c r="R33" s="1132"/>
      <c r="S33" s="1133"/>
      <c r="T33" s="1137">
        <v>173</v>
      </c>
      <c r="U33" s="1137"/>
    </row>
    <row r="34" spans="1:21" ht="13.5" thickBot="1">
      <c r="A34" s="207" t="s">
        <v>9</v>
      </c>
      <c r="B34" s="615">
        <v>0</v>
      </c>
      <c r="C34" s="616">
        <v>0</v>
      </c>
      <c r="D34" s="616">
        <v>0</v>
      </c>
      <c r="E34" s="625">
        <v>0</v>
      </c>
      <c r="F34" s="626">
        <v>57.1</v>
      </c>
      <c r="G34" s="625">
        <v>0</v>
      </c>
      <c r="H34" s="616">
        <v>0</v>
      </c>
      <c r="I34" s="616">
        <v>0</v>
      </c>
      <c r="J34" s="616">
        <v>0</v>
      </c>
      <c r="K34" s="616">
        <v>0</v>
      </c>
      <c r="L34" s="617">
        <v>0</v>
      </c>
      <c r="M34" s="624">
        <v>80.83</v>
      </c>
      <c r="N34" s="625">
        <v>0</v>
      </c>
      <c r="O34" s="628">
        <v>0</v>
      </c>
      <c r="Q34" s="80">
        <v>1</v>
      </c>
      <c r="R34" s="1130" t="s">
        <v>132</v>
      </c>
      <c r="S34" s="1131"/>
      <c r="T34" s="1116">
        <v>76</v>
      </c>
      <c r="U34" s="1116"/>
    </row>
    <row r="35" spans="1:21" ht="13.5" thickBot="1">
      <c r="A35" s="121" t="s">
        <v>13</v>
      </c>
      <c r="B35" s="631">
        <f aca="true" t="shared" si="2" ref="B35:O35">SUM(B30:B34)</f>
        <v>0</v>
      </c>
      <c r="C35" s="631">
        <f t="shared" si="2"/>
        <v>0</v>
      </c>
      <c r="D35" s="631">
        <f t="shared" si="2"/>
        <v>197.13</v>
      </c>
      <c r="E35" s="631">
        <f t="shared" si="2"/>
        <v>1595.55</v>
      </c>
      <c r="F35" s="631">
        <f t="shared" si="2"/>
        <v>870.0600000000001</v>
      </c>
      <c r="G35" s="631">
        <f t="shared" si="2"/>
        <v>302.08000000000004</v>
      </c>
      <c r="H35" s="631">
        <f t="shared" si="2"/>
        <v>0</v>
      </c>
      <c r="I35" s="631">
        <f t="shared" si="2"/>
        <v>0</v>
      </c>
      <c r="J35" s="631">
        <f t="shared" si="2"/>
        <v>0</v>
      </c>
      <c r="K35" s="631">
        <f t="shared" si="2"/>
        <v>0</v>
      </c>
      <c r="L35" s="633">
        <f t="shared" si="2"/>
        <v>334.49158</v>
      </c>
      <c r="M35" s="631">
        <f t="shared" si="2"/>
        <v>2212.23</v>
      </c>
      <c r="N35" s="631">
        <f t="shared" si="2"/>
        <v>757.12</v>
      </c>
      <c r="O35" s="634">
        <f t="shared" si="2"/>
        <v>553.08</v>
      </c>
      <c r="Q35" s="81">
        <v>11</v>
      </c>
      <c r="R35" s="1132"/>
      <c r="S35" s="1133"/>
      <c r="T35" s="1136">
        <v>128</v>
      </c>
      <c r="U35" s="1136"/>
    </row>
    <row r="36" spans="17:21" ht="12.75">
      <c r="Q36" s="84">
        <v>1</v>
      </c>
      <c r="R36" s="1130" t="s">
        <v>130</v>
      </c>
      <c r="S36" s="1131"/>
      <c r="T36" s="1138">
        <v>354</v>
      </c>
      <c r="U36" s="1139"/>
    </row>
    <row r="37" spans="1:21" ht="18">
      <c r="A37" s="196"/>
      <c r="B37" s="6" t="s">
        <v>106</v>
      </c>
      <c r="C37" s="196"/>
      <c r="D37" s="196"/>
      <c r="E37" s="196"/>
      <c r="F37" s="196"/>
      <c r="G37" s="196"/>
      <c r="H37" s="196"/>
      <c r="I37" s="8"/>
      <c r="J37" s="1"/>
      <c r="K37" s="15"/>
      <c r="L37" s="15"/>
      <c r="M37" s="15"/>
      <c r="Q37" s="71">
        <v>2</v>
      </c>
      <c r="R37" s="1118"/>
      <c r="S37" s="1119"/>
      <c r="T37" s="1140">
        <v>364</v>
      </c>
      <c r="U37" s="1141"/>
    </row>
    <row r="38" spans="1:21" ht="29.25" customHeight="1">
      <c r="A38" s="1047" t="s">
        <v>19</v>
      </c>
      <c r="B38" s="1050" t="s">
        <v>30</v>
      </c>
      <c r="C38" s="1050"/>
      <c r="D38" s="1050"/>
      <c r="E38" s="1050"/>
      <c r="F38" s="1018" t="s">
        <v>225</v>
      </c>
      <c r="G38" s="1029" t="s">
        <v>226</v>
      </c>
      <c r="H38" s="1020" t="s">
        <v>42</v>
      </c>
      <c r="I38" s="1020"/>
      <c r="J38" s="1020"/>
      <c r="K38" s="1020"/>
      <c r="L38" s="1021"/>
      <c r="M38" s="1015" t="s">
        <v>229</v>
      </c>
      <c r="N38" s="47" t="s">
        <v>1</v>
      </c>
      <c r="O38" s="59" t="s">
        <v>33</v>
      </c>
      <c r="Q38" s="78">
        <v>3</v>
      </c>
      <c r="R38" s="1118"/>
      <c r="S38" s="1119"/>
      <c r="T38" s="1134">
        <v>364</v>
      </c>
      <c r="U38" s="1135"/>
    </row>
    <row r="39" spans="1:21" ht="20.25" thickBot="1">
      <c r="A39" s="1048"/>
      <c r="B39" s="31" t="s">
        <v>23</v>
      </c>
      <c r="C39" s="25" t="s">
        <v>24</v>
      </c>
      <c r="D39" s="25" t="s">
        <v>16</v>
      </c>
      <c r="E39" s="25" t="s">
        <v>25</v>
      </c>
      <c r="F39" s="1019"/>
      <c r="G39" s="1030"/>
      <c r="H39" s="153" t="s">
        <v>18</v>
      </c>
      <c r="I39" s="153" t="s">
        <v>17</v>
      </c>
      <c r="J39" s="260" t="s">
        <v>26</v>
      </c>
      <c r="K39" s="261" t="s">
        <v>27</v>
      </c>
      <c r="L39" s="155" t="s">
        <v>28</v>
      </c>
      <c r="M39" s="1016"/>
      <c r="N39" s="25" t="s">
        <v>29</v>
      </c>
      <c r="O39" s="33" t="s">
        <v>29</v>
      </c>
      <c r="Q39" s="71">
        <v>13</v>
      </c>
      <c r="R39" s="1118"/>
      <c r="S39" s="1119"/>
      <c r="T39" s="1126">
        <v>26</v>
      </c>
      <c r="U39" s="1127"/>
    </row>
    <row r="40" spans="1:21" ht="13.5" thickBot="1">
      <c r="A40" s="208" t="s">
        <v>10</v>
      </c>
      <c r="B40" s="472">
        <v>0</v>
      </c>
      <c r="C40" s="473">
        <v>0</v>
      </c>
      <c r="D40" s="473">
        <v>98</v>
      </c>
      <c r="E40" s="473">
        <v>0</v>
      </c>
      <c r="F40" s="473">
        <v>187</v>
      </c>
      <c r="G40" s="473">
        <v>0</v>
      </c>
      <c r="H40" s="473">
        <v>0</v>
      </c>
      <c r="I40" s="473">
        <v>0</v>
      </c>
      <c r="J40" s="473">
        <v>0</v>
      </c>
      <c r="K40" s="473">
        <v>0</v>
      </c>
      <c r="L40" s="487">
        <v>0</v>
      </c>
      <c r="M40" s="615">
        <v>104.2</v>
      </c>
      <c r="N40" s="616">
        <v>0</v>
      </c>
      <c r="O40" s="618">
        <v>52.4</v>
      </c>
      <c r="Q40" s="81">
        <v>39</v>
      </c>
      <c r="R40" s="1132"/>
      <c r="S40" s="1133"/>
      <c r="T40" s="1128">
        <v>48</v>
      </c>
      <c r="U40" s="1129"/>
    </row>
    <row r="41" spans="1:21" ht="13.5" thickBot="1">
      <c r="A41" s="209" t="s">
        <v>8</v>
      </c>
      <c r="B41" s="472">
        <v>22.8</v>
      </c>
      <c r="C41" s="473">
        <v>0</v>
      </c>
      <c r="D41" s="473">
        <v>0</v>
      </c>
      <c r="E41" s="473">
        <v>350.8</v>
      </c>
      <c r="F41" s="474">
        <v>233.3</v>
      </c>
      <c r="G41" s="473">
        <v>127.1</v>
      </c>
      <c r="H41" s="473">
        <v>160</v>
      </c>
      <c r="I41" s="473">
        <v>150</v>
      </c>
      <c r="J41" s="473">
        <v>0</v>
      </c>
      <c r="K41" s="473">
        <v>0</v>
      </c>
      <c r="L41" s="487">
        <v>40.3</v>
      </c>
      <c r="M41" s="615">
        <v>551</v>
      </c>
      <c r="N41" s="616">
        <v>237.12</v>
      </c>
      <c r="O41" s="618">
        <v>160.86</v>
      </c>
      <c r="Q41" s="83">
        <v>1</v>
      </c>
      <c r="R41" s="1130" t="s">
        <v>133</v>
      </c>
      <c r="S41" s="1131"/>
      <c r="T41" s="1143">
        <v>70</v>
      </c>
      <c r="U41" s="1144"/>
    </row>
    <row r="42" spans="1:21" ht="12.75">
      <c r="A42" s="209" t="s">
        <v>3</v>
      </c>
      <c r="B42" s="557">
        <v>51.5</v>
      </c>
      <c r="C42" s="558">
        <v>0</v>
      </c>
      <c r="D42" s="558">
        <v>0</v>
      </c>
      <c r="E42" s="558">
        <v>535.4</v>
      </c>
      <c r="F42" s="559">
        <v>235.9</v>
      </c>
      <c r="G42" s="558">
        <v>61.5</v>
      </c>
      <c r="H42" s="558">
        <v>120</v>
      </c>
      <c r="I42" s="558">
        <v>112.5</v>
      </c>
      <c r="J42" s="558">
        <v>0</v>
      </c>
      <c r="K42" s="558">
        <v>0</v>
      </c>
      <c r="L42" s="561">
        <v>90.4</v>
      </c>
      <c r="M42" s="610">
        <v>604</v>
      </c>
      <c r="N42" s="611">
        <v>247.76</v>
      </c>
      <c r="O42" s="614">
        <v>147.42</v>
      </c>
      <c r="Q42" s="78">
        <v>1</v>
      </c>
      <c r="R42" s="1130" t="s">
        <v>131</v>
      </c>
      <c r="S42" s="1131"/>
      <c r="T42" s="1138">
        <v>30</v>
      </c>
      <c r="U42" s="1139"/>
    </row>
    <row r="43" spans="1:21" ht="12.75">
      <c r="A43" s="209" t="s">
        <v>5</v>
      </c>
      <c r="B43" s="554">
        <v>25.7</v>
      </c>
      <c r="C43" s="552">
        <v>0</v>
      </c>
      <c r="D43" s="552">
        <v>0</v>
      </c>
      <c r="E43" s="552">
        <v>451</v>
      </c>
      <c r="F43" s="578">
        <v>235.9</v>
      </c>
      <c r="G43" s="552">
        <v>61.5</v>
      </c>
      <c r="H43" s="552">
        <v>26</v>
      </c>
      <c r="I43" s="552">
        <v>70</v>
      </c>
      <c r="J43" s="552">
        <v>0</v>
      </c>
      <c r="K43" s="552">
        <v>0</v>
      </c>
      <c r="L43" s="553">
        <v>29.3</v>
      </c>
      <c r="M43" s="620">
        <v>568</v>
      </c>
      <c r="N43" s="621">
        <v>242.44</v>
      </c>
      <c r="O43" s="623">
        <v>143.64</v>
      </c>
      <c r="Q43" s="79">
        <v>3</v>
      </c>
      <c r="R43" s="1118"/>
      <c r="S43" s="1119"/>
      <c r="T43" s="1134">
        <v>53</v>
      </c>
      <c r="U43" s="1135"/>
    </row>
    <row r="44" spans="1:21" ht="13.5" thickBot="1">
      <c r="A44" s="209" t="s">
        <v>9</v>
      </c>
      <c r="B44" s="547">
        <v>0</v>
      </c>
      <c r="C44" s="491">
        <v>0</v>
      </c>
      <c r="D44" s="491">
        <v>0</v>
      </c>
      <c r="E44" s="491">
        <v>0</v>
      </c>
      <c r="F44" s="548">
        <v>193.8</v>
      </c>
      <c r="G44" s="491">
        <v>0</v>
      </c>
      <c r="H44" s="491">
        <v>0</v>
      </c>
      <c r="I44" s="491">
        <v>0</v>
      </c>
      <c r="J44" s="491">
        <v>0</v>
      </c>
      <c r="K44" s="491">
        <v>0</v>
      </c>
      <c r="L44" s="549">
        <v>0</v>
      </c>
      <c r="M44" s="624">
        <v>45.6</v>
      </c>
      <c r="N44" s="625">
        <v>0</v>
      </c>
      <c r="O44" s="628">
        <v>0</v>
      </c>
      <c r="Q44" s="79">
        <v>11</v>
      </c>
      <c r="R44" s="1118"/>
      <c r="S44" s="1119"/>
      <c r="T44" s="1145">
        <v>88</v>
      </c>
      <c r="U44" s="1146"/>
    </row>
    <row r="45" spans="1:21" ht="13.5" thickBot="1">
      <c r="A45" s="32" t="s">
        <v>13</v>
      </c>
      <c r="B45" s="502">
        <f aca="true" t="shared" si="3" ref="B45:O45">SUM(B40:B44)</f>
        <v>100</v>
      </c>
      <c r="C45" s="502">
        <f t="shared" si="3"/>
        <v>0</v>
      </c>
      <c r="D45" s="502">
        <f t="shared" si="3"/>
        <v>98</v>
      </c>
      <c r="E45" s="502">
        <f t="shared" si="3"/>
        <v>1337.2</v>
      </c>
      <c r="F45" s="502">
        <f t="shared" si="3"/>
        <v>1085.9</v>
      </c>
      <c r="G45" s="502">
        <f t="shared" si="3"/>
        <v>250.1</v>
      </c>
      <c r="H45" s="502">
        <f t="shared" si="3"/>
        <v>306</v>
      </c>
      <c r="I45" s="502">
        <f t="shared" si="3"/>
        <v>332.5</v>
      </c>
      <c r="J45" s="502">
        <f t="shared" si="3"/>
        <v>0</v>
      </c>
      <c r="K45" s="502">
        <f t="shared" si="3"/>
        <v>0</v>
      </c>
      <c r="L45" s="630">
        <f t="shared" si="3"/>
        <v>160</v>
      </c>
      <c r="M45" s="502">
        <f t="shared" si="3"/>
        <v>1872.8</v>
      </c>
      <c r="N45" s="502">
        <f t="shared" si="3"/>
        <v>727.3199999999999</v>
      </c>
      <c r="O45" s="635">
        <f t="shared" si="3"/>
        <v>504.32</v>
      </c>
      <c r="Q45" s="79">
        <v>23</v>
      </c>
      <c r="R45" s="1118"/>
      <c r="S45" s="1119"/>
      <c r="T45" s="1134">
        <v>100</v>
      </c>
      <c r="U45" s="1135"/>
    </row>
    <row r="46" spans="17:21" ht="13.5" thickBot="1">
      <c r="Q46" s="82">
        <v>64</v>
      </c>
      <c r="R46" s="1132"/>
      <c r="S46" s="1133"/>
      <c r="T46" s="1136">
        <v>235</v>
      </c>
      <c r="U46" s="1136"/>
    </row>
    <row r="47" spans="1:21" ht="18.75" thickBot="1">
      <c r="A47" s="196"/>
      <c r="B47" s="6" t="s">
        <v>82</v>
      </c>
      <c r="C47" s="196"/>
      <c r="D47" s="196"/>
      <c r="E47" s="196"/>
      <c r="F47" s="196"/>
      <c r="G47" s="196"/>
      <c r="H47" s="196"/>
      <c r="I47" s="8"/>
      <c r="J47" s="1"/>
      <c r="K47" s="15"/>
      <c r="L47" s="15"/>
      <c r="M47" s="15"/>
      <c r="Q47" s="80">
        <v>2</v>
      </c>
      <c r="R47" s="1118" t="s">
        <v>134</v>
      </c>
      <c r="S47" s="1119"/>
      <c r="T47" s="1142">
        <v>100</v>
      </c>
      <c r="U47" s="1142"/>
    </row>
    <row r="48" spans="1:21" ht="29.25" customHeight="1" thickBot="1">
      <c r="A48" s="1047" t="s">
        <v>19</v>
      </c>
      <c r="B48" s="1050" t="s">
        <v>30</v>
      </c>
      <c r="C48" s="1050"/>
      <c r="D48" s="1050"/>
      <c r="E48" s="1050"/>
      <c r="F48" s="1018" t="s">
        <v>225</v>
      </c>
      <c r="G48" s="1029" t="s">
        <v>226</v>
      </c>
      <c r="H48" s="1020" t="s">
        <v>42</v>
      </c>
      <c r="I48" s="1020"/>
      <c r="J48" s="1020"/>
      <c r="K48" s="1020"/>
      <c r="L48" s="1021"/>
      <c r="M48" s="1015" t="s">
        <v>229</v>
      </c>
      <c r="N48" s="47" t="s">
        <v>1</v>
      </c>
      <c r="O48" s="59" t="s">
        <v>33</v>
      </c>
      <c r="Q48" s="1120" t="s">
        <v>13</v>
      </c>
      <c r="R48" s="1121"/>
      <c r="S48" s="1122"/>
      <c r="T48" s="1123">
        <f>SUM(T24:U47)</f>
        <v>3534</v>
      </c>
      <c r="U48" s="1124"/>
    </row>
    <row r="49" spans="1:15" ht="20.25" thickBot="1">
      <c r="A49" s="1048"/>
      <c r="B49" s="31" t="s">
        <v>23</v>
      </c>
      <c r="C49" s="25" t="s">
        <v>24</v>
      </c>
      <c r="D49" s="25" t="s">
        <v>16</v>
      </c>
      <c r="E49" s="25" t="s">
        <v>25</v>
      </c>
      <c r="F49" s="1019"/>
      <c r="G49" s="1030"/>
      <c r="H49" s="153" t="s">
        <v>18</v>
      </c>
      <c r="I49" s="153" t="s">
        <v>17</v>
      </c>
      <c r="J49" s="260" t="s">
        <v>26</v>
      </c>
      <c r="K49" s="261" t="s">
        <v>27</v>
      </c>
      <c r="L49" s="155" t="s">
        <v>28</v>
      </c>
      <c r="M49" s="1016"/>
      <c r="N49" s="25" t="s">
        <v>29</v>
      </c>
      <c r="O49" s="33" t="s">
        <v>29</v>
      </c>
    </row>
    <row r="50" spans="1:15" ht="12.75">
      <c r="A50" s="208" t="s">
        <v>10</v>
      </c>
      <c r="B50" s="472">
        <v>0</v>
      </c>
      <c r="C50" s="473">
        <v>0</v>
      </c>
      <c r="D50" s="473">
        <v>0</v>
      </c>
      <c r="E50" s="473">
        <v>0</v>
      </c>
      <c r="F50" s="473">
        <v>83.7</v>
      </c>
      <c r="G50" s="473">
        <v>0</v>
      </c>
      <c r="H50" s="473">
        <v>0</v>
      </c>
      <c r="I50" s="473">
        <v>0</v>
      </c>
      <c r="J50" s="473">
        <v>0</v>
      </c>
      <c r="K50" s="473">
        <v>0</v>
      </c>
      <c r="L50" s="487">
        <v>0</v>
      </c>
      <c r="M50" s="472">
        <v>206.6</v>
      </c>
      <c r="N50" s="473">
        <v>0</v>
      </c>
      <c r="O50" s="302">
        <v>40.1</v>
      </c>
    </row>
    <row r="51" spans="1:15" ht="12.75">
      <c r="A51" s="209" t="s">
        <v>8</v>
      </c>
      <c r="B51" s="472">
        <v>0</v>
      </c>
      <c r="C51" s="473">
        <v>0</v>
      </c>
      <c r="D51" s="473">
        <v>144.3</v>
      </c>
      <c r="E51" s="473">
        <v>0</v>
      </c>
      <c r="F51" s="474">
        <v>141.3</v>
      </c>
      <c r="G51" s="473">
        <v>14.1</v>
      </c>
      <c r="H51" s="473">
        <v>0</v>
      </c>
      <c r="I51" s="473">
        <v>0</v>
      </c>
      <c r="J51" s="473">
        <v>0</v>
      </c>
      <c r="K51" s="473">
        <v>0</v>
      </c>
      <c r="L51" s="487">
        <v>20</v>
      </c>
      <c r="M51" s="472">
        <v>289</v>
      </c>
      <c r="N51" s="473">
        <v>74</v>
      </c>
      <c r="O51" s="302">
        <v>50.3</v>
      </c>
    </row>
    <row r="52" spans="1:15" ht="12.75">
      <c r="A52" s="209" t="s">
        <v>3</v>
      </c>
      <c r="B52" s="472">
        <v>0</v>
      </c>
      <c r="C52" s="473">
        <v>0</v>
      </c>
      <c r="D52" s="558">
        <v>341.2</v>
      </c>
      <c r="E52" s="558">
        <v>0</v>
      </c>
      <c r="F52" s="559">
        <v>76.7</v>
      </c>
      <c r="G52" s="558">
        <v>18.3</v>
      </c>
      <c r="H52" s="558">
        <v>0</v>
      </c>
      <c r="I52" s="558">
        <v>0</v>
      </c>
      <c r="J52" s="473">
        <v>0</v>
      </c>
      <c r="K52" s="473">
        <v>0</v>
      </c>
      <c r="L52" s="487">
        <v>0</v>
      </c>
      <c r="M52" s="557">
        <v>359.5</v>
      </c>
      <c r="N52" s="558">
        <v>118</v>
      </c>
      <c r="O52" s="303">
        <v>25.9</v>
      </c>
    </row>
    <row r="53" spans="1:15" ht="12.75">
      <c r="A53" s="209" t="s">
        <v>5</v>
      </c>
      <c r="B53" s="472">
        <v>0</v>
      </c>
      <c r="C53" s="473">
        <v>0</v>
      </c>
      <c r="D53" s="552">
        <v>173.3</v>
      </c>
      <c r="E53" s="552">
        <v>0</v>
      </c>
      <c r="F53" s="578">
        <v>131.5</v>
      </c>
      <c r="G53" s="552">
        <v>17.5</v>
      </c>
      <c r="H53" s="552">
        <v>0</v>
      </c>
      <c r="I53" s="552">
        <v>0</v>
      </c>
      <c r="J53" s="473">
        <v>0</v>
      </c>
      <c r="K53" s="473">
        <v>0</v>
      </c>
      <c r="L53" s="487">
        <v>0</v>
      </c>
      <c r="M53" s="554">
        <v>315.4</v>
      </c>
      <c r="N53" s="552">
        <v>23</v>
      </c>
      <c r="O53" s="304">
        <v>44.4</v>
      </c>
    </row>
    <row r="54" spans="1:15" ht="13.5" thickBot="1">
      <c r="A54" s="209" t="s">
        <v>9</v>
      </c>
      <c r="B54" s="472">
        <v>0</v>
      </c>
      <c r="C54" s="473">
        <v>0</v>
      </c>
      <c r="D54" s="491">
        <v>0</v>
      </c>
      <c r="E54" s="491">
        <v>0</v>
      </c>
      <c r="F54" s="548">
        <v>0</v>
      </c>
      <c r="G54" s="491">
        <v>0</v>
      </c>
      <c r="H54" s="491">
        <v>0</v>
      </c>
      <c r="I54" s="491">
        <v>0</v>
      </c>
      <c r="J54" s="473">
        <v>0</v>
      </c>
      <c r="K54" s="473">
        <v>0</v>
      </c>
      <c r="L54" s="487">
        <v>0</v>
      </c>
      <c r="M54" s="547">
        <v>0</v>
      </c>
      <c r="N54" s="491">
        <v>0</v>
      </c>
      <c r="O54" s="305">
        <v>0</v>
      </c>
    </row>
    <row r="55" spans="1:15" ht="13.5" thickBot="1">
      <c r="A55" s="32" t="s">
        <v>13</v>
      </c>
      <c r="B55" s="502">
        <f aca="true" t="shared" si="4" ref="B55:O55">SUM(B50:B54)</f>
        <v>0</v>
      </c>
      <c r="C55" s="502">
        <f t="shared" si="4"/>
        <v>0</v>
      </c>
      <c r="D55" s="502">
        <f t="shared" si="4"/>
        <v>658.8</v>
      </c>
      <c r="E55" s="502">
        <f t="shared" si="4"/>
        <v>0</v>
      </c>
      <c r="F55" s="502">
        <f t="shared" si="4"/>
        <v>433.2</v>
      </c>
      <c r="G55" s="502">
        <f t="shared" si="4"/>
        <v>49.9</v>
      </c>
      <c r="H55" s="502">
        <f t="shared" si="4"/>
        <v>0</v>
      </c>
      <c r="I55" s="502">
        <f t="shared" si="4"/>
        <v>0</v>
      </c>
      <c r="J55" s="502">
        <f t="shared" si="4"/>
        <v>0</v>
      </c>
      <c r="K55" s="502">
        <f t="shared" si="4"/>
        <v>0</v>
      </c>
      <c r="L55" s="630">
        <f t="shared" si="4"/>
        <v>20</v>
      </c>
      <c r="M55" s="502">
        <f t="shared" si="4"/>
        <v>1170.5</v>
      </c>
      <c r="N55" s="502">
        <f t="shared" si="4"/>
        <v>215</v>
      </c>
      <c r="O55" s="27">
        <f t="shared" si="4"/>
        <v>160.70000000000002</v>
      </c>
    </row>
    <row r="56" ht="12.75"/>
    <row r="57" spans="1:13" ht="18">
      <c r="A57" s="196"/>
      <c r="B57" s="6" t="s">
        <v>107</v>
      </c>
      <c r="C57" s="196"/>
      <c r="D57" s="196"/>
      <c r="E57" s="196"/>
      <c r="F57" s="196"/>
      <c r="G57" s="196"/>
      <c r="H57" s="196"/>
      <c r="I57" s="8"/>
      <c r="J57" s="1"/>
      <c r="K57" s="15"/>
      <c r="L57" s="15"/>
      <c r="M57" s="15"/>
    </row>
    <row r="58" spans="1:15" ht="29.25" customHeight="1">
      <c r="A58" s="1047" t="s">
        <v>19</v>
      </c>
      <c r="B58" s="1050" t="s">
        <v>30</v>
      </c>
      <c r="C58" s="1050"/>
      <c r="D58" s="1050"/>
      <c r="E58" s="1050"/>
      <c r="F58" s="1018" t="s">
        <v>225</v>
      </c>
      <c r="G58" s="1029" t="s">
        <v>226</v>
      </c>
      <c r="H58" s="1020" t="s">
        <v>42</v>
      </c>
      <c r="I58" s="1020"/>
      <c r="J58" s="1020"/>
      <c r="K58" s="1020"/>
      <c r="L58" s="1021"/>
      <c r="M58" s="1015" t="s">
        <v>229</v>
      </c>
      <c r="N58" s="47" t="s">
        <v>1</v>
      </c>
      <c r="O58" s="59" t="s">
        <v>33</v>
      </c>
    </row>
    <row r="59" spans="1:15" ht="20.25" thickBot="1">
      <c r="A59" s="1048"/>
      <c r="B59" s="31" t="s">
        <v>23</v>
      </c>
      <c r="C59" s="25" t="s">
        <v>24</v>
      </c>
      <c r="D59" s="25" t="s">
        <v>16</v>
      </c>
      <c r="E59" s="25" t="s">
        <v>25</v>
      </c>
      <c r="F59" s="1019"/>
      <c r="G59" s="1030"/>
      <c r="H59" s="153" t="s">
        <v>18</v>
      </c>
      <c r="I59" s="153" t="s">
        <v>17</v>
      </c>
      <c r="J59" s="260" t="s">
        <v>26</v>
      </c>
      <c r="K59" s="261" t="s">
        <v>27</v>
      </c>
      <c r="L59" s="155" t="s">
        <v>28</v>
      </c>
      <c r="M59" s="1016"/>
      <c r="N59" s="25" t="s">
        <v>29</v>
      </c>
      <c r="O59" s="33" t="s">
        <v>29</v>
      </c>
    </row>
    <row r="60" spans="1:15" ht="12.75">
      <c r="A60" s="208" t="s">
        <v>10</v>
      </c>
      <c r="B60" s="472">
        <v>0</v>
      </c>
      <c r="C60" s="473">
        <v>0</v>
      </c>
      <c r="D60" s="473">
        <v>0</v>
      </c>
      <c r="E60" s="473">
        <v>0</v>
      </c>
      <c r="F60" s="473">
        <v>0</v>
      </c>
      <c r="G60" s="473">
        <v>0</v>
      </c>
      <c r="H60" s="473">
        <v>0</v>
      </c>
      <c r="I60" s="473">
        <v>0</v>
      </c>
      <c r="J60" s="473">
        <v>0</v>
      </c>
      <c r="K60" s="473">
        <v>0</v>
      </c>
      <c r="L60" s="487">
        <v>0</v>
      </c>
      <c r="M60" s="472">
        <v>0</v>
      </c>
      <c r="N60" s="473">
        <v>0</v>
      </c>
      <c r="O60" s="477">
        <v>0</v>
      </c>
    </row>
    <row r="61" spans="1:15" ht="12.75">
      <c r="A61" s="209" t="s">
        <v>8</v>
      </c>
      <c r="B61" s="472">
        <v>0</v>
      </c>
      <c r="C61" s="473">
        <v>0</v>
      </c>
      <c r="D61" s="473">
        <v>342.8</v>
      </c>
      <c r="E61" s="473">
        <v>0</v>
      </c>
      <c r="F61" s="474">
        <v>76</v>
      </c>
      <c r="G61" s="473">
        <v>17.8</v>
      </c>
      <c r="H61" s="473">
        <v>0</v>
      </c>
      <c r="I61" s="473">
        <v>0</v>
      </c>
      <c r="J61" s="473">
        <v>0</v>
      </c>
      <c r="K61" s="473">
        <v>0</v>
      </c>
      <c r="L61" s="487">
        <v>0</v>
      </c>
      <c r="M61" s="472">
        <v>438</v>
      </c>
      <c r="N61" s="473">
        <v>110</v>
      </c>
      <c r="O61" s="477">
        <v>72</v>
      </c>
    </row>
    <row r="62" spans="1:15" ht="12.75">
      <c r="A62" s="209" t="s">
        <v>3</v>
      </c>
      <c r="B62" s="557">
        <v>0</v>
      </c>
      <c r="C62" s="558">
        <v>0</v>
      </c>
      <c r="D62" s="558">
        <v>428.3</v>
      </c>
      <c r="E62" s="558">
        <v>0</v>
      </c>
      <c r="F62" s="559">
        <v>68.7</v>
      </c>
      <c r="G62" s="558">
        <v>17.8</v>
      </c>
      <c r="H62" s="558">
        <v>0</v>
      </c>
      <c r="I62" s="558">
        <v>0</v>
      </c>
      <c r="J62" s="473">
        <v>0</v>
      </c>
      <c r="K62" s="473">
        <v>0</v>
      </c>
      <c r="L62" s="487">
        <v>10</v>
      </c>
      <c r="M62" s="557">
        <v>313.3</v>
      </c>
      <c r="N62" s="558">
        <v>110</v>
      </c>
      <c r="O62" s="562">
        <v>25.7</v>
      </c>
    </row>
    <row r="63" spans="1:15" ht="12.75">
      <c r="A63" s="209" t="s">
        <v>5</v>
      </c>
      <c r="B63" s="554">
        <v>12</v>
      </c>
      <c r="C63" s="552">
        <v>0</v>
      </c>
      <c r="D63" s="552">
        <v>40.8</v>
      </c>
      <c r="E63" s="552">
        <v>162.2</v>
      </c>
      <c r="F63" s="578">
        <v>131.4</v>
      </c>
      <c r="G63" s="552">
        <v>38</v>
      </c>
      <c r="H63" s="552">
        <v>0</v>
      </c>
      <c r="I63" s="552">
        <v>0</v>
      </c>
      <c r="J63" s="473">
        <v>0</v>
      </c>
      <c r="K63" s="473">
        <v>0</v>
      </c>
      <c r="L63" s="487">
        <v>0</v>
      </c>
      <c r="M63" s="554">
        <v>441.3</v>
      </c>
      <c r="N63" s="552">
        <v>32</v>
      </c>
      <c r="O63" s="555">
        <v>39.6</v>
      </c>
    </row>
    <row r="64" spans="1:15" ht="13.5" thickBot="1">
      <c r="A64" s="209" t="s">
        <v>9</v>
      </c>
      <c r="B64" s="547">
        <v>0</v>
      </c>
      <c r="C64" s="491">
        <v>0</v>
      </c>
      <c r="D64" s="491">
        <v>0</v>
      </c>
      <c r="E64" s="491">
        <v>0</v>
      </c>
      <c r="F64" s="548">
        <v>0</v>
      </c>
      <c r="G64" s="491">
        <v>0</v>
      </c>
      <c r="H64" s="491">
        <v>0</v>
      </c>
      <c r="I64" s="491">
        <v>0</v>
      </c>
      <c r="J64" s="473">
        <v>0</v>
      </c>
      <c r="K64" s="473">
        <v>0</v>
      </c>
      <c r="L64" s="487">
        <v>0</v>
      </c>
      <c r="M64" s="547">
        <v>0</v>
      </c>
      <c r="N64" s="491">
        <v>0</v>
      </c>
      <c r="O64" s="550">
        <v>0</v>
      </c>
    </row>
    <row r="65" spans="1:15" ht="13.5" thickBot="1">
      <c r="A65" s="32" t="s">
        <v>13</v>
      </c>
      <c r="B65" s="502">
        <f>SUM(B60:B64)</f>
        <v>12</v>
      </c>
      <c r="C65" s="502">
        <f aca="true" t="shared" si="5" ref="C65:O65">SUM(C60:C64)</f>
        <v>0</v>
      </c>
      <c r="D65" s="502">
        <f t="shared" si="5"/>
        <v>811.9</v>
      </c>
      <c r="E65" s="502">
        <f t="shared" si="5"/>
        <v>162.2</v>
      </c>
      <c r="F65" s="502">
        <f t="shared" si="5"/>
        <v>276.1</v>
      </c>
      <c r="G65" s="502">
        <f t="shared" si="5"/>
        <v>73.6</v>
      </c>
      <c r="H65" s="502">
        <f t="shared" si="5"/>
        <v>0</v>
      </c>
      <c r="I65" s="502">
        <f t="shared" si="5"/>
        <v>0</v>
      </c>
      <c r="J65" s="502">
        <f t="shared" si="5"/>
        <v>0</v>
      </c>
      <c r="K65" s="502">
        <f t="shared" si="5"/>
        <v>0</v>
      </c>
      <c r="L65" s="630">
        <f t="shared" si="5"/>
        <v>10</v>
      </c>
      <c r="M65" s="502">
        <f t="shared" si="5"/>
        <v>1192.6</v>
      </c>
      <c r="N65" s="502">
        <f t="shared" si="5"/>
        <v>252</v>
      </c>
      <c r="O65" s="635">
        <f t="shared" si="5"/>
        <v>137.3</v>
      </c>
    </row>
    <row r="66" ht="12.75"/>
    <row r="67" spans="1:13" ht="18">
      <c r="A67" s="196"/>
      <c r="B67" s="6" t="s">
        <v>108</v>
      </c>
      <c r="C67" s="196"/>
      <c r="D67" s="196"/>
      <c r="E67" s="196"/>
      <c r="F67" s="196"/>
      <c r="G67" s="196"/>
      <c r="H67" s="196"/>
      <c r="I67" s="8"/>
      <c r="J67" s="1"/>
      <c r="K67" s="15"/>
      <c r="L67" s="15"/>
      <c r="M67" s="15"/>
    </row>
    <row r="68" spans="1:15" ht="29.25" customHeight="1">
      <c r="A68" s="1047" t="s">
        <v>19</v>
      </c>
      <c r="B68" s="1050" t="s">
        <v>30</v>
      </c>
      <c r="C68" s="1050"/>
      <c r="D68" s="1050"/>
      <c r="E68" s="1050"/>
      <c r="F68" s="1018" t="s">
        <v>225</v>
      </c>
      <c r="G68" s="1029" t="s">
        <v>226</v>
      </c>
      <c r="H68" s="1020" t="s">
        <v>42</v>
      </c>
      <c r="I68" s="1020"/>
      <c r="J68" s="1020"/>
      <c r="K68" s="1020"/>
      <c r="L68" s="1021"/>
      <c r="M68" s="1015" t="s">
        <v>229</v>
      </c>
      <c r="N68" s="47" t="s">
        <v>1</v>
      </c>
      <c r="O68" s="59" t="s">
        <v>33</v>
      </c>
    </row>
    <row r="69" spans="1:15" ht="20.25" thickBot="1">
      <c r="A69" s="1048"/>
      <c r="B69" s="31" t="s">
        <v>23</v>
      </c>
      <c r="C69" s="25" t="s">
        <v>24</v>
      </c>
      <c r="D69" s="25" t="s">
        <v>16</v>
      </c>
      <c r="E69" s="25" t="s">
        <v>25</v>
      </c>
      <c r="F69" s="1019"/>
      <c r="G69" s="1030"/>
      <c r="H69" s="153" t="s">
        <v>18</v>
      </c>
      <c r="I69" s="153" t="s">
        <v>17</v>
      </c>
      <c r="J69" s="260" t="s">
        <v>26</v>
      </c>
      <c r="K69" s="261" t="s">
        <v>27</v>
      </c>
      <c r="L69" s="155" t="s">
        <v>28</v>
      </c>
      <c r="M69" s="1016"/>
      <c r="N69" s="25" t="s">
        <v>29</v>
      </c>
      <c r="O69" s="33" t="s">
        <v>29</v>
      </c>
    </row>
    <row r="70" spans="1:15" ht="12.75">
      <c r="A70" s="208" t="s">
        <v>10</v>
      </c>
      <c r="B70" s="472">
        <v>0</v>
      </c>
      <c r="C70" s="473">
        <v>0</v>
      </c>
      <c r="D70" s="473">
        <v>0</v>
      </c>
      <c r="E70" s="473">
        <v>0</v>
      </c>
      <c r="F70" s="473">
        <v>0</v>
      </c>
      <c r="G70" s="473">
        <v>0</v>
      </c>
      <c r="H70" s="473">
        <v>0</v>
      </c>
      <c r="I70" s="473">
        <v>0</v>
      </c>
      <c r="J70" s="473">
        <v>0</v>
      </c>
      <c r="K70" s="473">
        <v>0</v>
      </c>
      <c r="L70" s="487">
        <v>0</v>
      </c>
      <c r="M70" s="472">
        <v>0</v>
      </c>
      <c r="N70" s="473">
        <v>0</v>
      </c>
      <c r="O70" s="477">
        <v>0</v>
      </c>
    </row>
    <row r="71" spans="1:15" ht="12.75">
      <c r="A71" s="209" t="s">
        <v>8</v>
      </c>
      <c r="B71" s="472">
        <v>0</v>
      </c>
      <c r="C71" s="473">
        <v>0</v>
      </c>
      <c r="D71" s="473">
        <v>0</v>
      </c>
      <c r="E71" s="473">
        <v>0</v>
      </c>
      <c r="F71" s="474">
        <v>0</v>
      </c>
      <c r="G71" s="473">
        <v>0</v>
      </c>
      <c r="H71" s="473">
        <v>0</v>
      </c>
      <c r="I71" s="473">
        <v>0</v>
      </c>
      <c r="J71" s="473">
        <v>0</v>
      </c>
      <c r="K71" s="473">
        <v>0</v>
      </c>
      <c r="L71" s="487">
        <v>0</v>
      </c>
      <c r="M71" s="472">
        <v>0</v>
      </c>
      <c r="N71" s="473">
        <v>0</v>
      </c>
      <c r="O71" s="477">
        <v>0</v>
      </c>
    </row>
    <row r="72" spans="1:15" ht="12.75">
      <c r="A72" s="209" t="s">
        <v>3</v>
      </c>
      <c r="B72" s="610">
        <v>0</v>
      </c>
      <c r="C72" s="611">
        <v>0</v>
      </c>
      <c r="D72" s="611">
        <v>73.33</v>
      </c>
      <c r="E72" s="611">
        <v>104</v>
      </c>
      <c r="F72" s="612">
        <v>64</v>
      </c>
      <c r="G72" s="611">
        <v>19.53</v>
      </c>
      <c r="H72" s="473">
        <v>0</v>
      </c>
      <c r="I72" s="473">
        <v>0</v>
      </c>
      <c r="J72" s="473">
        <v>0</v>
      </c>
      <c r="K72" s="473">
        <v>0</v>
      </c>
      <c r="L72" s="613">
        <v>10</v>
      </c>
      <c r="M72" s="610">
        <v>100.8</v>
      </c>
      <c r="N72" s="611">
        <v>54</v>
      </c>
      <c r="O72" s="614">
        <v>23.4</v>
      </c>
    </row>
    <row r="73" spans="1:15" ht="12.75">
      <c r="A73" s="209" t="s">
        <v>5</v>
      </c>
      <c r="B73" s="554">
        <v>0</v>
      </c>
      <c r="C73" s="552">
        <v>0</v>
      </c>
      <c r="D73" s="552">
        <v>0</v>
      </c>
      <c r="E73" s="552">
        <v>0</v>
      </c>
      <c r="F73" s="578">
        <v>0</v>
      </c>
      <c r="G73" s="552">
        <v>0</v>
      </c>
      <c r="H73" s="473">
        <v>0</v>
      </c>
      <c r="I73" s="473">
        <v>0</v>
      </c>
      <c r="J73" s="473">
        <v>0</v>
      </c>
      <c r="K73" s="473">
        <v>0</v>
      </c>
      <c r="L73" s="553">
        <v>0</v>
      </c>
      <c r="M73" s="554">
        <v>0</v>
      </c>
      <c r="N73" s="552">
        <v>0</v>
      </c>
      <c r="O73" s="555">
        <v>0</v>
      </c>
    </row>
    <row r="74" spans="1:15" ht="13.5" thickBot="1">
      <c r="A74" s="209" t="s">
        <v>9</v>
      </c>
      <c r="B74" s="547">
        <v>0</v>
      </c>
      <c r="C74" s="491">
        <v>0</v>
      </c>
      <c r="D74" s="491">
        <v>0</v>
      </c>
      <c r="E74" s="491">
        <v>0</v>
      </c>
      <c r="F74" s="548">
        <v>0</v>
      </c>
      <c r="G74" s="491">
        <v>0</v>
      </c>
      <c r="H74" s="473">
        <v>0</v>
      </c>
      <c r="I74" s="473">
        <v>0</v>
      </c>
      <c r="J74" s="473">
        <v>0</v>
      </c>
      <c r="K74" s="473">
        <v>0</v>
      </c>
      <c r="L74" s="549">
        <v>0</v>
      </c>
      <c r="M74" s="547">
        <v>0</v>
      </c>
      <c r="N74" s="491">
        <v>0</v>
      </c>
      <c r="O74" s="550">
        <v>0</v>
      </c>
    </row>
    <row r="75" spans="1:15" ht="13.5" thickBot="1">
      <c r="A75" s="32" t="s">
        <v>13</v>
      </c>
      <c r="B75" s="502">
        <f aca="true" t="shared" si="6" ref="B75:O75">SUM(B70:B74)</f>
        <v>0</v>
      </c>
      <c r="C75" s="502">
        <f t="shared" si="6"/>
        <v>0</v>
      </c>
      <c r="D75" s="502">
        <f t="shared" si="6"/>
        <v>73.33</v>
      </c>
      <c r="E75" s="502">
        <f t="shared" si="6"/>
        <v>104</v>
      </c>
      <c r="F75" s="502">
        <f t="shared" si="6"/>
        <v>64</v>
      </c>
      <c r="G75" s="502">
        <f t="shared" si="6"/>
        <v>19.53</v>
      </c>
      <c r="H75" s="502">
        <f t="shared" si="6"/>
        <v>0</v>
      </c>
      <c r="I75" s="502">
        <f t="shared" si="6"/>
        <v>0</v>
      </c>
      <c r="J75" s="502">
        <f t="shared" si="6"/>
        <v>0</v>
      </c>
      <c r="K75" s="502">
        <f t="shared" si="6"/>
        <v>0</v>
      </c>
      <c r="L75" s="630">
        <f t="shared" si="6"/>
        <v>10</v>
      </c>
      <c r="M75" s="502">
        <f t="shared" si="6"/>
        <v>100.8</v>
      </c>
      <c r="N75" s="502">
        <f t="shared" si="6"/>
        <v>54</v>
      </c>
      <c r="O75" s="635">
        <f t="shared" si="6"/>
        <v>23.4</v>
      </c>
    </row>
    <row r="76" ht="12.75"/>
    <row r="77" spans="1:13" ht="18">
      <c r="A77" s="196"/>
      <c r="B77" s="6" t="s">
        <v>109</v>
      </c>
      <c r="C77" s="196"/>
      <c r="D77" s="196"/>
      <c r="E77" s="196"/>
      <c r="F77" s="196"/>
      <c r="G77" s="196"/>
      <c r="H77" s="196"/>
      <c r="I77" s="8"/>
      <c r="J77" s="1"/>
      <c r="K77" s="15"/>
      <c r="L77" s="15"/>
      <c r="M77" s="15"/>
    </row>
    <row r="78" spans="1:15" ht="29.25" customHeight="1">
      <c r="A78" s="1047" t="s">
        <v>19</v>
      </c>
      <c r="B78" s="1050" t="s">
        <v>30</v>
      </c>
      <c r="C78" s="1050"/>
      <c r="D78" s="1050"/>
      <c r="E78" s="1050"/>
      <c r="F78" s="1018" t="s">
        <v>225</v>
      </c>
      <c r="G78" s="1029" t="s">
        <v>226</v>
      </c>
      <c r="H78" s="1020" t="s">
        <v>42</v>
      </c>
      <c r="I78" s="1020"/>
      <c r="J78" s="1020"/>
      <c r="K78" s="1020"/>
      <c r="L78" s="1021"/>
      <c r="M78" s="1015" t="s">
        <v>229</v>
      </c>
      <c r="N78" s="47" t="s">
        <v>1</v>
      </c>
      <c r="O78" s="59" t="s">
        <v>33</v>
      </c>
    </row>
    <row r="79" spans="1:19" ht="20.25" thickBot="1">
      <c r="A79" s="1048"/>
      <c r="B79" s="31" t="s">
        <v>23</v>
      </c>
      <c r="C79" s="25" t="s">
        <v>24</v>
      </c>
      <c r="D79" s="25" t="s">
        <v>16</v>
      </c>
      <c r="E79" s="25" t="s">
        <v>25</v>
      </c>
      <c r="F79" s="1019"/>
      <c r="G79" s="1030"/>
      <c r="H79" s="153" t="s">
        <v>18</v>
      </c>
      <c r="I79" s="153" t="s">
        <v>17</v>
      </c>
      <c r="J79" s="260" t="s">
        <v>26</v>
      </c>
      <c r="K79" s="261" t="s">
        <v>27</v>
      </c>
      <c r="L79" s="155" t="s">
        <v>28</v>
      </c>
      <c r="M79" s="1016"/>
      <c r="N79" s="25" t="s">
        <v>29</v>
      </c>
      <c r="O79" s="33" t="s">
        <v>29</v>
      </c>
      <c r="Q79" s="5"/>
      <c r="R79" s="5"/>
      <c r="S79" s="5"/>
    </row>
    <row r="80" spans="1:15" ht="12.75">
      <c r="A80" s="208" t="s">
        <v>10</v>
      </c>
      <c r="B80" s="472">
        <v>0</v>
      </c>
      <c r="C80" s="473">
        <v>0</v>
      </c>
      <c r="D80" s="473">
        <v>95</v>
      </c>
      <c r="E80" s="473">
        <v>0</v>
      </c>
      <c r="F80" s="473">
        <v>192</v>
      </c>
      <c r="G80" s="473">
        <v>0</v>
      </c>
      <c r="H80" s="473">
        <v>0</v>
      </c>
      <c r="I80" s="473">
        <v>0</v>
      </c>
      <c r="J80" s="473">
        <v>0</v>
      </c>
      <c r="K80" s="473">
        <v>0</v>
      </c>
      <c r="L80" s="487">
        <v>0</v>
      </c>
      <c r="M80" s="472">
        <v>248.7</v>
      </c>
      <c r="N80" s="473">
        <v>0</v>
      </c>
      <c r="O80" s="477">
        <v>0</v>
      </c>
    </row>
    <row r="81" spans="1:15" ht="12.75">
      <c r="A81" s="209" t="s">
        <v>8</v>
      </c>
      <c r="B81" s="472">
        <v>0</v>
      </c>
      <c r="C81" s="473">
        <v>0</v>
      </c>
      <c r="D81" s="473">
        <v>0</v>
      </c>
      <c r="E81" s="473">
        <v>527</v>
      </c>
      <c r="F81" s="474">
        <v>214.6</v>
      </c>
      <c r="G81" s="473">
        <v>119.8</v>
      </c>
      <c r="H81" s="473">
        <v>104</v>
      </c>
      <c r="I81" s="473">
        <v>97.5</v>
      </c>
      <c r="J81" s="473">
        <v>0</v>
      </c>
      <c r="K81" s="473">
        <v>0</v>
      </c>
      <c r="L81" s="487">
        <v>46</v>
      </c>
      <c r="M81" s="472">
        <v>668</v>
      </c>
      <c r="N81" s="473">
        <v>185</v>
      </c>
      <c r="O81" s="477">
        <v>83</v>
      </c>
    </row>
    <row r="82" spans="1:15" ht="12.75">
      <c r="A82" s="209" t="s">
        <v>3</v>
      </c>
      <c r="B82" s="472">
        <v>6</v>
      </c>
      <c r="C82" s="558">
        <v>0</v>
      </c>
      <c r="D82" s="558">
        <v>0</v>
      </c>
      <c r="E82" s="558">
        <v>524</v>
      </c>
      <c r="F82" s="559">
        <v>200.3</v>
      </c>
      <c r="G82" s="558">
        <v>68.1</v>
      </c>
      <c r="H82" s="558">
        <v>176</v>
      </c>
      <c r="I82" s="558">
        <v>165</v>
      </c>
      <c r="J82" s="473">
        <v>0</v>
      </c>
      <c r="K82" s="473">
        <v>0</v>
      </c>
      <c r="L82" s="561">
        <v>35</v>
      </c>
      <c r="M82" s="557">
        <v>633</v>
      </c>
      <c r="N82" s="558">
        <v>160</v>
      </c>
      <c r="O82" s="562">
        <v>79.2</v>
      </c>
    </row>
    <row r="83" spans="1:15" ht="12.75">
      <c r="A83" s="209" t="s">
        <v>5</v>
      </c>
      <c r="B83" s="554">
        <v>31</v>
      </c>
      <c r="C83" s="552">
        <v>0</v>
      </c>
      <c r="D83" s="552">
        <v>0</v>
      </c>
      <c r="E83" s="552">
        <v>526</v>
      </c>
      <c r="F83" s="578">
        <v>201.5</v>
      </c>
      <c r="G83" s="552">
        <v>59.2</v>
      </c>
      <c r="H83" s="552">
        <v>144</v>
      </c>
      <c r="I83" s="552">
        <v>0</v>
      </c>
      <c r="J83" s="473">
        <v>0</v>
      </c>
      <c r="K83" s="473">
        <v>0</v>
      </c>
      <c r="L83" s="553">
        <v>40.1</v>
      </c>
      <c r="M83" s="554">
        <v>662</v>
      </c>
      <c r="N83" s="552">
        <v>151.1</v>
      </c>
      <c r="O83" s="555">
        <v>122</v>
      </c>
    </row>
    <row r="84" spans="1:15" ht="13.5" thickBot="1">
      <c r="A84" s="209" t="s">
        <v>9</v>
      </c>
      <c r="B84" s="547">
        <v>0</v>
      </c>
      <c r="C84" s="491">
        <v>0</v>
      </c>
      <c r="D84" s="491">
        <v>0</v>
      </c>
      <c r="E84" s="491">
        <v>0</v>
      </c>
      <c r="F84" s="548">
        <v>135.4</v>
      </c>
      <c r="G84" s="491">
        <v>0</v>
      </c>
      <c r="H84" s="491">
        <v>0</v>
      </c>
      <c r="I84" s="491">
        <v>0</v>
      </c>
      <c r="J84" s="473">
        <v>0</v>
      </c>
      <c r="K84" s="473">
        <v>0</v>
      </c>
      <c r="L84" s="549">
        <v>0</v>
      </c>
      <c r="M84" s="547">
        <v>0</v>
      </c>
      <c r="N84" s="491">
        <v>0</v>
      </c>
      <c r="O84" s="550">
        <v>0</v>
      </c>
    </row>
    <row r="85" spans="1:15" ht="13.5" thickBot="1">
      <c r="A85" s="32" t="s">
        <v>13</v>
      </c>
      <c r="B85" s="502">
        <f aca="true" t="shared" si="7" ref="B85:O85">SUM(B80:B84)</f>
        <v>37</v>
      </c>
      <c r="C85" s="502">
        <f t="shared" si="7"/>
        <v>0</v>
      </c>
      <c r="D85" s="502">
        <f t="shared" si="7"/>
        <v>95</v>
      </c>
      <c r="E85" s="502">
        <f t="shared" si="7"/>
        <v>1577</v>
      </c>
      <c r="F85" s="502">
        <f t="shared" si="7"/>
        <v>943.8000000000001</v>
      </c>
      <c r="G85" s="502">
        <f t="shared" si="7"/>
        <v>247.09999999999997</v>
      </c>
      <c r="H85" s="502">
        <f t="shared" si="7"/>
        <v>424</v>
      </c>
      <c r="I85" s="502">
        <f t="shared" si="7"/>
        <v>262.5</v>
      </c>
      <c r="J85" s="502">
        <f t="shared" si="7"/>
        <v>0</v>
      </c>
      <c r="K85" s="502">
        <f t="shared" si="7"/>
        <v>0</v>
      </c>
      <c r="L85" s="502">
        <f t="shared" si="7"/>
        <v>121.1</v>
      </c>
      <c r="M85" s="502">
        <f t="shared" si="7"/>
        <v>2211.7</v>
      </c>
      <c r="N85" s="502">
        <f t="shared" si="7"/>
        <v>496.1</v>
      </c>
      <c r="O85" s="635">
        <f t="shared" si="7"/>
        <v>284.2</v>
      </c>
    </row>
    <row r="86" ht="12.75"/>
    <row r="87" spans="1:15" ht="12.75">
      <c r="A87" s="196"/>
      <c r="B87" s="6" t="s">
        <v>110</v>
      </c>
      <c r="C87" s="196"/>
      <c r="D87" s="1070"/>
      <c r="E87" s="1070"/>
      <c r="F87" s="1070"/>
      <c r="G87" s="1070"/>
      <c r="H87" s="1070"/>
      <c r="I87" s="1070"/>
      <c r="J87" s="1070"/>
      <c r="K87" s="1070"/>
      <c r="L87" s="1070"/>
      <c r="M87" s="1070"/>
      <c r="N87" s="1070"/>
      <c r="O87" s="1070"/>
    </row>
    <row r="88" spans="1:15" ht="29.25" customHeight="1">
      <c r="A88" s="1080" t="s">
        <v>19</v>
      </c>
      <c r="B88" s="1085" t="s">
        <v>30</v>
      </c>
      <c r="C88" s="1085"/>
      <c r="D88" s="1085"/>
      <c r="E88" s="1085"/>
      <c r="F88" s="1018" t="s">
        <v>225</v>
      </c>
      <c r="G88" s="1029" t="s">
        <v>226</v>
      </c>
      <c r="H88" s="1020" t="s">
        <v>42</v>
      </c>
      <c r="I88" s="1020"/>
      <c r="J88" s="1020"/>
      <c r="K88" s="1020"/>
      <c r="L88" s="1021"/>
      <c r="M88" s="1015" t="s">
        <v>229</v>
      </c>
      <c r="N88" s="117" t="s">
        <v>1</v>
      </c>
      <c r="O88" s="862" t="s">
        <v>33</v>
      </c>
    </row>
    <row r="89" spans="1:15" ht="20.25" thickBot="1">
      <c r="A89" s="1081"/>
      <c r="B89" s="118" t="s">
        <v>23</v>
      </c>
      <c r="C89" s="119" t="s">
        <v>24</v>
      </c>
      <c r="D89" s="119" t="s">
        <v>16</v>
      </c>
      <c r="E89" s="119" t="s">
        <v>25</v>
      </c>
      <c r="F89" s="1019"/>
      <c r="G89" s="1030"/>
      <c r="H89" s="153" t="s">
        <v>18</v>
      </c>
      <c r="I89" s="153" t="s">
        <v>17</v>
      </c>
      <c r="J89" s="260" t="s">
        <v>26</v>
      </c>
      <c r="K89" s="261" t="s">
        <v>27</v>
      </c>
      <c r="L89" s="155" t="s">
        <v>28</v>
      </c>
      <c r="M89" s="1016"/>
      <c r="N89" s="119" t="s">
        <v>29</v>
      </c>
      <c r="O89" s="120" t="s">
        <v>29</v>
      </c>
    </row>
    <row r="90" spans="1:15" ht="12.75">
      <c r="A90" s="206" t="s">
        <v>10</v>
      </c>
      <c r="B90" s="615">
        <v>0</v>
      </c>
      <c r="C90" s="616">
        <v>0</v>
      </c>
      <c r="D90" s="616">
        <v>84.93</v>
      </c>
      <c r="E90" s="616">
        <v>0</v>
      </c>
      <c r="F90" s="616">
        <v>195.18</v>
      </c>
      <c r="G90" s="616">
        <v>0</v>
      </c>
      <c r="H90" s="616">
        <v>0</v>
      </c>
      <c r="I90" s="616">
        <v>0</v>
      </c>
      <c r="J90" s="616">
        <v>0</v>
      </c>
      <c r="K90" s="616">
        <v>0</v>
      </c>
      <c r="L90" s="617">
        <v>0</v>
      </c>
      <c r="M90" s="615">
        <v>261.05</v>
      </c>
      <c r="N90" s="616">
        <v>0</v>
      </c>
      <c r="O90" s="618">
        <v>82.53</v>
      </c>
    </row>
    <row r="91" spans="1:15" ht="12.75">
      <c r="A91" s="207" t="s">
        <v>8</v>
      </c>
      <c r="B91" s="615">
        <v>0</v>
      </c>
      <c r="C91" s="616">
        <v>0</v>
      </c>
      <c r="D91" s="616">
        <v>37.52</v>
      </c>
      <c r="E91" s="616">
        <v>583.77</v>
      </c>
      <c r="F91" s="619">
        <v>239.09</v>
      </c>
      <c r="G91" s="616">
        <v>95.79</v>
      </c>
      <c r="H91" s="616">
        <v>0</v>
      </c>
      <c r="I91" s="616">
        <v>0</v>
      </c>
      <c r="J91" s="616">
        <v>0</v>
      </c>
      <c r="K91" s="616">
        <v>0</v>
      </c>
      <c r="L91" s="617">
        <f>N91/2*0.886</f>
        <v>119.18472000000001</v>
      </c>
      <c r="M91" s="615">
        <v>457.56</v>
      </c>
      <c r="N91" s="616">
        <v>269.04</v>
      </c>
      <c r="O91" s="618">
        <v>175.98</v>
      </c>
    </row>
    <row r="92" spans="1:15" ht="12.75">
      <c r="A92" s="207" t="s">
        <v>3</v>
      </c>
      <c r="B92" s="610">
        <v>0</v>
      </c>
      <c r="C92" s="611">
        <v>0</v>
      </c>
      <c r="D92" s="611">
        <v>38.8</v>
      </c>
      <c r="E92" s="611">
        <v>604.95</v>
      </c>
      <c r="F92" s="612">
        <v>240.1</v>
      </c>
      <c r="G92" s="611">
        <v>100.56</v>
      </c>
      <c r="H92" s="616">
        <v>0</v>
      </c>
      <c r="I92" s="616">
        <v>0</v>
      </c>
      <c r="J92" s="616">
        <v>0</v>
      </c>
      <c r="K92" s="616">
        <v>0</v>
      </c>
      <c r="L92" s="617">
        <f>N92/2*0.886</f>
        <v>123.89824</v>
      </c>
      <c r="M92" s="615">
        <v>464.58</v>
      </c>
      <c r="N92" s="611">
        <v>279.68</v>
      </c>
      <c r="O92" s="614">
        <v>168</v>
      </c>
    </row>
    <row r="93" spans="1:15" ht="12.75">
      <c r="A93" s="207" t="s">
        <v>5</v>
      </c>
      <c r="B93" s="620">
        <v>0</v>
      </c>
      <c r="C93" s="621">
        <v>0</v>
      </c>
      <c r="D93" s="621">
        <v>36.86</v>
      </c>
      <c r="E93" s="621">
        <v>602.07</v>
      </c>
      <c r="F93" s="622">
        <v>224.42</v>
      </c>
      <c r="G93" s="621">
        <v>99.68</v>
      </c>
      <c r="H93" s="616">
        <v>0</v>
      </c>
      <c r="I93" s="616">
        <v>0</v>
      </c>
      <c r="J93" s="616">
        <v>0</v>
      </c>
      <c r="K93" s="616">
        <v>0</v>
      </c>
      <c r="L93" s="617">
        <f>N93/2*0.886</f>
        <v>123.89824</v>
      </c>
      <c r="M93" s="615">
        <v>456.4</v>
      </c>
      <c r="N93" s="621">
        <v>279.68</v>
      </c>
      <c r="O93" s="623">
        <v>158.76</v>
      </c>
    </row>
    <row r="94" spans="1:15" ht="13.5" thickBot="1">
      <c r="A94" s="207" t="s">
        <v>9</v>
      </c>
      <c r="B94" s="624">
        <v>0</v>
      </c>
      <c r="C94" s="625">
        <v>0</v>
      </c>
      <c r="D94" s="625">
        <v>0</v>
      </c>
      <c r="E94" s="625">
        <v>0</v>
      </c>
      <c r="F94" s="626">
        <v>56.44</v>
      </c>
      <c r="G94" s="625">
        <v>0</v>
      </c>
      <c r="H94" s="616">
        <v>0</v>
      </c>
      <c r="I94" s="616">
        <v>0</v>
      </c>
      <c r="J94" s="616">
        <v>0</v>
      </c>
      <c r="K94" s="616">
        <v>0</v>
      </c>
      <c r="L94" s="627">
        <v>0</v>
      </c>
      <c r="M94" s="624">
        <v>45.8</v>
      </c>
      <c r="N94" s="625">
        <v>0</v>
      </c>
      <c r="O94" s="628">
        <v>0</v>
      </c>
    </row>
    <row r="95" spans="1:15" ht="13.5" thickBot="1">
      <c r="A95" s="121" t="s">
        <v>13</v>
      </c>
      <c r="B95" s="631">
        <f aca="true" t="shared" si="8" ref="B95:O95">SUM(B90:B94)</f>
        <v>0</v>
      </c>
      <c r="C95" s="631">
        <f t="shared" si="8"/>
        <v>0</v>
      </c>
      <c r="D95" s="631">
        <f t="shared" si="8"/>
        <v>198.11</v>
      </c>
      <c r="E95" s="631">
        <f t="shared" si="8"/>
        <v>1790.79</v>
      </c>
      <c r="F95" s="631">
        <f t="shared" si="8"/>
        <v>955.23</v>
      </c>
      <c r="G95" s="631">
        <f t="shared" si="8"/>
        <v>296.03000000000003</v>
      </c>
      <c r="H95" s="631">
        <f t="shared" si="8"/>
        <v>0</v>
      </c>
      <c r="I95" s="631">
        <f t="shared" si="8"/>
        <v>0</v>
      </c>
      <c r="J95" s="631">
        <f t="shared" si="8"/>
        <v>0</v>
      </c>
      <c r="K95" s="631">
        <f t="shared" si="8"/>
        <v>0</v>
      </c>
      <c r="L95" s="632">
        <f t="shared" si="8"/>
        <v>366.9812</v>
      </c>
      <c r="M95" s="631">
        <f t="shared" si="8"/>
        <v>1685.39</v>
      </c>
      <c r="N95" s="631">
        <f t="shared" si="8"/>
        <v>828.4000000000001</v>
      </c>
      <c r="O95" s="634">
        <f t="shared" si="8"/>
        <v>585.27</v>
      </c>
    </row>
    <row r="96" ht="12.75"/>
    <row r="97" spans="1:13" ht="18">
      <c r="A97" s="196"/>
      <c r="B97" s="6" t="s">
        <v>111</v>
      </c>
      <c r="C97" s="196"/>
      <c r="D97" s="196"/>
      <c r="E97" s="196"/>
      <c r="F97" s="196"/>
      <c r="G97" s="196"/>
      <c r="H97" s="196"/>
      <c r="I97" s="8"/>
      <c r="J97" s="1"/>
      <c r="K97" s="15"/>
      <c r="L97" s="15"/>
      <c r="M97" s="15"/>
    </row>
    <row r="98" spans="1:15" ht="29.25" customHeight="1">
      <c r="A98" s="1047" t="s">
        <v>19</v>
      </c>
      <c r="B98" s="1050" t="s">
        <v>30</v>
      </c>
      <c r="C98" s="1050"/>
      <c r="D98" s="1050"/>
      <c r="E98" s="1050"/>
      <c r="F98" s="1018" t="s">
        <v>225</v>
      </c>
      <c r="G98" s="1029" t="s">
        <v>226</v>
      </c>
      <c r="H98" s="1020" t="s">
        <v>42</v>
      </c>
      <c r="I98" s="1020"/>
      <c r="J98" s="1020"/>
      <c r="K98" s="1020"/>
      <c r="L98" s="1021"/>
      <c r="M98" s="1015" t="s">
        <v>229</v>
      </c>
      <c r="N98" s="47" t="s">
        <v>1</v>
      </c>
      <c r="O98" s="59" t="s">
        <v>33</v>
      </c>
    </row>
    <row r="99" spans="1:15" ht="20.25" thickBot="1">
      <c r="A99" s="1048"/>
      <c r="B99" s="31" t="s">
        <v>23</v>
      </c>
      <c r="C99" s="25" t="s">
        <v>24</v>
      </c>
      <c r="D99" s="25" t="s">
        <v>16</v>
      </c>
      <c r="E99" s="25" t="s">
        <v>25</v>
      </c>
      <c r="F99" s="1019"/>
      <c r="G99" s="1030"/>
      <c r="H99" s="153" t="s">
        <v>18</v>
      </c>
      <c r="I99" s="153" t="s">
        <v>17</v>
      </c>
      <c r="J99" s="260" t="s">
        <v>26</v>
      </c>
      <c r="K99" s="261" t="s">
        <v>27</v>
      </c>
      <c r="L99" s="155" t="s">
        <v>28</v>
      </c>
      <c r="M99" s="1016"/>
      <c r="N99" s="25" t="s">
        <v>29</v>
      </c>
      <c r="O99" s="33" t="s">
        <v>29</v>
      </c>
    </row>
    <row r="100" spans="1:15" ht="12.75">
      <c r="A100" s="208" t="s">
        <v>10</v>
      </c>
      <c r="B100" s="615">
        <v>0</v>
      </c>
      <c r="C100" s="616">
        <v>0</v>
      </c>
      <c r="D100" s="616">
        <v>0</v>
      </c>
      <c r="E100" s="616">
        <v>0</v>
      </c>
      <c r="F100" s="616">
        <v>26.9</v>
      </c>
      <c r="G100" s="616">
        <v>10</v>
      </c>
      <c r="H100" s="616">
        <v>0</v>
      </c>
      <c r="I100" s="616">
        <v>0</v>
      </c>
      <c r="J100" s="616">
        <v>0</v>
      </c>
      <c r="K100" s="616">
        <v>0</v>
      </c>
      <c r="L100" s="617">
        <v>0</v>
      </c>
      <c r="M100" s="615">
        <v>25</v>
      </c>
      <c r="N100" s="616">
        <v>0</v>
      </c>
      <c r="O100" s="618">
        <v>0</v>
      </c>
    </row>
    <row r="101" spans="1:15" ht="12.75">
      <c r="A101" s="209" t="s">
        <v>8</v>
      </c>
      <c r="B101" s="615">
        <v>0</v>
      </c>
      <c r="C101" s="616">
        <v>89.5</v>
      </c>
      <c r="D101" s="616">
        <v>97.5</v>
      </c>
      <c r="E101" s="616">
        <v>54.1</v>
      </c>
      <c r="F101" s="619">
        <v>109.5</v>
      </c>
      <c r="G101" s="616">
        <v>34.7</v>
      </c>
      <c r="H101" s="616">
        <v>0</v>
      </c>
      <c r="I101" s="616">
        <v>0</v>
      </c>
      <c r="J101" s="616">
        <v>0</v>
      </c>
      <c r="K101" s="616">
        <v>0</v>
      </c>
      <c r="L101" s="617">
        <v>15</v>
      </c>
      <c r="M101" s="615">
        <v>35</v>
      </c>
      <c r="N101" s="616">
        <v>90</v>
      </c>
      <c r="O101" s="618">
        <v>14.1</v>
      </c>
    </row>
    <row r="102" spans="1:15" ht="12.75">
      <c r="A102" s="209" t="s">
        <v>3</v>
      </c>
      <c r="B102" s="610">
        <v>17</v>
      </c>
      <c r="C102" s="611">
        <v>142.5</v>
      </c>
      <c r="D102" s="611">
        <v>0</v>
      </c>
      <c r="E102" s="611">
        <v>156.5</v>
      </c>
      <c r="F102" s="612">
        <v>130.7</v>
      </c>
      <c r="G102" s="611">
        <v>34.9</v>
      </c>
      <c r="H102" s="616">
        <v>0</v>
      </c>
      <c r="I102" s="616">
        <v>0</v>
      </c>
      <c r="J102" s="616">
        <v>0</v>
      </c>
      <c r="K102" s="616">
        <v>0</v>
      </c>
      <c r="L102" s="613">
        <v>0</v>
      </c>
      <c r="M102" s="610">
        <v>30.3</v>
      </c>
      <c r="N102" s="611">
        <v>92</v>
      </c>
      <c r="O102" s="614">
        <v>15</v>
      </c>
    </row>
    <row r="103" spans="1:15" ht="12.75">
      <c r="A103" s="209" t="s">
        <v>5</v>
      </c>
      <c r="B103" s="620">
        <v>0</v>
      </c>
      <c r="C103" s="621">
        <v>0</v>
      </c>
      <c r="D103" s="621">
        <v>0</v>
      </c>
      <c r="E103" s="621">
        <v>0</v>
      </c>
      <c r="F103" s="622">
        <v>0</v>
      </c>
      <c r="G103" s="621">
        <v>0</v>
      </c>
      <c r="H103" s="616">
        <v>0</v>
      </c>
      <c r="I103" s="616">
        <v>0</v>
      </c>
      <c r="J103" s="616">
        <v>0</v>
      </c>
      <c r="K103" s="616">
        <v>0</v>
      </c>
      <c r="L103" s="629">
        <v>0</v>
      </c>
      <c r="M103" s="620">
        <v>0</v>
      </c>
      <c r="N103" s="621">
        <v>0</v>
      </c>
      <c r="O103" s="623">
        <v>0</v>
      </c>
    </row>
    <row r="104" spans="1:15" ht="13.5" thickBot="1">
      <c r="A104" s="209" t="s">
        <v>9</v>
      </c>
      <c r="B104" s="624">
        <v>0</v>
      </c>
      <c r="C104" s="625">
        <v>0</v>
      </c>
      <c r="D104" s="625">
        <v>0</v>
      </c>
      <c r="E104" s="625">
        <v>0</v>
      </c>
      <c r="F104" s="626">
        <v>0</v>
      </c>
      <c r="G104" s="625">
        <v>0</v>
      </c>
      <c r="H104" s="616">
        <v>0</v>
      </c>
      <c r="I104" s="616">
        <v>0</v>
      </c>
      <c r="J104" s="616">
        <v>0</v>
      </c>
      <c r="K104" s="616">
        <v>0</v>
      </c>
      <c r="L104" s="627">
        <v>0</v>
      </c>
      <c r="M104" s="624">
        <v>0</v>
      </c>
      <c r="N104" s="625">
        <v>0</v>
      </c>
      <c r="O104" s="628">
        <v>0</v>
      </c>
    </row>
    <row r="105" spans="1:15" ht="13.5" thickBot="1">
      <c r="A105" s="32" t="s">
        <v>13</v>
      </c>
      <c r="B105" s="502">
        <f aca="true" t="shared" si="9" ref="B105:O105">SUM(B100:B104)</f>
        <v>17</v>
      </c>
      <c r="C105" s="502">
        <f t="shared" si="9"/>
        <v>232</v>
      </c>
      <c r="D105" s="502">
        <f t="shared" si="9"/>
        <v>97.5</v>
      </c>
      <c r="E105" s="502">
        <f t="shared" si="9"/>
        <v>210.6</v>
      </c>
      <c r="F105" s="502">
        <f t="shared" si="9"/>
        <v>267.1</v>
      </c>
      <c r="G105" s="502">
        <f t="shared" si="9"/>
        <v>79.6</v>
      </c>
      <c r="H105" s="502">
        <f t="shared" si="9"/>
        <v>0</v>
      </c>
      <c r="I105" s="502">
        <f t="shared" si="9"/>
        <v>0</v>
      </c>
      <c r="J105" s="502">
        <f t="shared" si="9"/>
        <v>0</v>
      </c>
      <c r="K105" s="502">
        <f t="shared" si="9"/>
        <v>0</v>
      </c>
      <c r="L105" s="608">
        <f t="shared" si="9"/>
        <v>15</v>
      </c>
      <c r="M105" s="502">
        <f t="shared" si="9"/>
        <v>90.3</v>
      </c>
      <c r="N105" s="502">
        <f t="shared" si="9"/>
        <v>182</v>
      </c>
      <c r="O105" s="635">
        <f t="shared" si="9"/>
        <v>29.1</v>
      </c>
    </row>
    <row r="106" ht="12.75"/>
    <row r="107" spans="1:13" ht="18">
      <c r="A107" s="196"/>
      <c r="B107" s="6" t="s">
        <v>112</v>
      </c>
      <c r="C107" s="196"/>
      <c r="D107" s="196"/>
      <c r="E107" s="196"/>
      <c r="F107" s="196"/>
      <c r="G107" s="196"/>
      <c r="H107" s="196"/>
      <c r="I107" s="8"/>
      <c r="J107" s="1"/>
      <c r="K107" s="15"/>
      <c r="L107" s="15"/>
      <c r="M107" s="15"/>
    </row>
    <row r="108" spans="1:15" ht="29.25" customHeight="1">
      <c r="A108" s="1047" t="s">
        <v>19</v>
      </c>
      <c r="B108" s="1050" t="s">
        <v>30</v>
      </c>
      <c r="C108" s="1050"/>
      <c r="D108" s="1050"/>
      <c r="E108" s="1050"/>
      <c r="F108" s="1018" t="s">
        <v>225</v>
      </c>
      <c r="G108" s="1029" t="s">
        <v>226</v>
      </c>
      <c r="H108" s="1020" t="s">
        <v>42</v>
      </c>
      <c r="I108" s="1020"/>
      <c r="J108" s="1020"/>
      <c r="K108" s="1020"/>
      <c r="L108" s="1021"/>
      <c r="M108" s="1015" t="s">
        <v>229</v>
      </c>
      <c r="N108" s="47" t="s">
        <v>1</v>
      </c>
      <c r="O108" s="59" t="s">
        <v>33</v>
      </c>
    </row>
    <row r="109" spans="1:15" ht="20.25" thickBot="1">
      <c r="A109" s="1048"/>
      <c r="B109" s="31" t="s">
        <v>23</v>
      </c>
      <c r="C109" s="25" t="s">
        <v>24</v>
      </c>
      <c r="D109" s="25" t="s">
        <v>16</v>
      </c>
      <c r="E109" s="25" t="s">
        <v>25</v>
      </c>
      <c r="F109" s="1019"/>
      <c r="G109" s="1030"/>
      <c r="H109" s="153" t="s">
        <v>18</v>
      </c>
      <c r="I109" s="153" t="s">
        <v>17</v>
      </c>
      <c r="J109" s="260" t="s">
        <v>26</v>
      </c>
      <c r="K109" s="261" t="s">
        <v>27</v>
      </c>
      <c r="L109" s="155" t="s">
        <v>28</v>
      </c>
      <c r="M109" s="1016"/>
      <c r="N109" s="25" t="s">
        <v>29</v>
      </c>
      <c r="O109" s="33" t="s">
        <v>29</v>
      </c>
    </row>
    <row r="110" spans="1:15" ht="13.5" thickBot="1">
      <c r="A110" s="209" t="s">
        <v>8</v>
      </c>
      <c r="B110" s="478">
        <v>0</v>
      </c>
      <c r="C110" s="479">
        <v>13.4</v>
      </c>
      <c r="D110" s="479">
        <v>0</v>
      </c>
      <c r="E110" s="479">
        <v>872.4</v>
      </c>
      <c r="F110" s="480">
        <v>11.7</v>
      </c>
      <c r="G110" s="479">
        <v>39.7</v>
      </c>
      <c r="H110" s="479">
        <v>0</v>
      </c>
      <c r="I110" s="479">
        <v>0</v>
      </c>
      <c r="J110" s="479">
        <v>0</v>
      </c>
      <c r="K110" s="479">
        <v>0</v>
      </c>
      <c r="L110" s="543">
        <v>0</v>
      </c>
      <c r="M110" s="478">
        <v>574.4</v>
      </c>
      <c r="N110" s="479">
        <v>200.4</v>
      </c>
      <c r="O110" s="481">
        <v>25.1</v>
      </c>
    </row>
    <row r="111" spans="1:15" ht="13.5" thickBot="1">
      <c r="A111" s="32" t="s">
        <v>13</v>
      </c>
      <c r="B111" s="485">
        <f aca="true" t="shared" si="10" ref="B111:O111">SUM(B110:B110)</f>
        <v>0</v>
      </c>
      <c r="C111" s="485">
        <f t="shared" si="10"/>
        <v>13.4</v>
      </c>
      <c r="D111" s="485">
        <f t="shared" si="10"/>
        <v>0</v>
      </c>
      <c r="E111" s="485">
        <f t="shared" si="10"/>
        <v>872.4</v>
      </c>
      <c r="F111" s="485">
        <f t="shared" si="10"/>
        <v>11.7</v>
      </c>
      <c r="G111" s="485">
        <f t="shared" si="10"/>
        <v>39.7</v>
      </c>
      <c r="H111" s="485">
        <f t="shared" si="10"/>
        <v>0</v>
      </c>
      <c r="I111" s="485">
        <f t="shared" si="10"/>
        <v>0</v>
      </c>
      <c r="J111" s="485">
        <f t="shared" si="10"/>
        <v>0</v>
      </c>
      <c r="K111" s="485">
        <f t="shared" si="10"/>
        <v>0</v>
      </c>
      <c r="L111" s="485">
        <f t="shared" si="10"/>
        <v>0</v>
      </c>
      <c r="M111" s="485">
        <f t="shared" si="10"/>
        <v>574.4</v>
      </c>
      <c r="N111" s="485">
        <f t="shared" si="10"/>
        <v>200.4</v>
      </c>
      <c r="O111" s="863">
        <f t="shared" si="10"/>
        <v>25.1</v>
      </c>
    </row>
    <row r="112" ht="12.75"/>
    <row r="113" spans="1:13" ht="18">
      <c r="A113" s="196"/>
      <c r="B113" s="6" t="s">
        <v>95</v>
      </c>
      <c r="C113" s="196"/>
      <c r="D113" s="196"/>
      <c r="E113" s="196"/>
      <c r="F113" s="196"/>
      <c r="G113" s="196"/>
      <c r="H113" s="196"/>
      <c r="I113" s="8"/>
      <c r="J113" s="1"/>
      <c r="K113" s="15"/>
      <c r="L113" s="15"/>
      <c r="M113" s="15"/>
    </row>
    <row r="114" spans="1:19" ht="29.25" customHeight="1">
      <c r="A114" s="1047" t="s">
        <v>19</v>
      </c>
      <c r="B114" s="1050" t="s">
        <v>30</v>
      </c>
      <c r="C114" s="1050"/>
      <c r="D114" s="1050"/>
      <c r="E114" s="1050"/>
      <c r="F114" s="1018" t="s">
        <v>225</v>
      </c>
      <c r="G114" s="1029" t="s">
        <v>226</v>
      </c>
      <c r="H114" s="1020" t="s">
        <v>42</v>
      </c>
      <c r="I114" s="1020"/>
      <c r="J114" s="1020"/>
      <c r="K114" s="1020"/>
      <c r="L114" s="1021"/>
      <c r="M114" s="1015" t="s">
        <v>229</v>
      </c>
      <c r="N114" s="47" t="s">
        <v>1</v>
      </c>
      <c r="O114" s="59" t="s">
        <v>33</v>
      </c>
      <c r="R114" s="5"/>
      <c r="S114" s="5"/>
    </row>
    <row r="115" spans="1:15" ht="20.25" thickBot="1">
      <c r="A115" s="1048"/>
      <c r="B115" s="31" t="s">
        <v>23</v>
      </c>
      <c r="C115" s="25" t="s">
        <v>24</v>
      </c>
      <c r="D115" s="25" t="s">
        <v>16</v>
      </c>
      <c r="E115" s="25" t="s">
        <v>25</v>
      </c>
      <c r="F115" s="1019"/>
      <c r="G115" s="1030"/>
      <c r="H115" s="153" t="s">
        <v>18</v>
      </c>
      <c r="I115" s="153" t="s">
        <v>17</v>
      </c>
      <c r="J115" s="260" t="s">
        <v>26</v>
      </c>
      <c r="K115" s="261" t="s">
        <v>27</v>
      </c>
      <c r="L115" s="155" t="s">
        <v>28</v>
      </c>
      <c r="M115" s="1016"/>
      <c r="N115" s="25" t="s">
        <v>29</v>
      </c>
      <c r="O115" s="33" t="s">
        <v>29</v>
      </c>
    </row>
    <row r="116" spans="1:15" ht="13.5" thickBot="1">
      <c r="A116" s="209" t="s">
        <v>8</v>
      </c>
      <c r="B116" s="478">
        <v>0</v>
      </c>
      <c r="C116" s="479">
        <v>0</v>
      </c>
      <c r="D116" s="479">
        <v>0</v>
      </c>
      <c r="E116" s="479">
        <v>0</v>
      </c>
      <c r="F116" s="480">
        <v>0</v>
      </c>
      <c r="G116" s="479">
        <v>53.9</v>
      </c>
      <c r="H116" s="479">
        <v>0</v>
      </c>
      <c r="I116" s="479">
        <v>0</v>
      </c>
      <c r="J116" s="479">
        <v>0</v>
      </c>
      <c r="K116" s="479">
        <v>0</v>
      </c>
      <c r="L116" s="543">
        <v>0</v>
      </c>
      <c r="M116" s="478">
        <v>258.3</v>
      </c>
      <c r="N116" s="479">
        <v>22</v>
      </c>
      <c r="O116" s="481">
        <v>20.8</v>
      </c>
    </row>
    <row r="117" spans="1:15" ht="13.5" thickBot="1">
      <c r="A117" s="32" t="s">
        <v>13</v>
      </c>
      <c r="B117" s="485">
        <f aca="true" t="shared" si="11" ref="B117:O117">SUM(B116:B116)</f>
        <v>0</v>
      </c>
      <c r="C117" s="485">
        <f t="shared" si="11"/>
        <v>0</v>
      </c>
      <c r="D117" s="485">
        <f t="shared" si="11"/>
        <v>0</v>
      </c>
      <c r="E117" s="485">
        <f t="shared" si="11"/>
        <v>0</v>
      </c>
      <c r="F117" s="485">
        <f t="shared" si="11"/>
        <v>0</v>
      </c>
      <c r="G117" s="485">
        <f t="shared" si="11"/>
        <v>53.9</v>
      </c>
      <c r="H117" s="485">
        <f t="shared" si="11"/>
        <v>0</v>
      </c>
      <c r="I117" s="485">
        <f t="shared" si="11"/>
        <v>0</v>
      </c>
      <c r="J117" s="485">
        <f t="shared" si="11"/>
        <v>0</v>
      </c>
      <c r="K117" s="485">
        <f t="shared" si="11"/>
        <v>0</v>
      </c>
      <c r="L117" s="609">
        <f t="shared" si="11"/>
        <v>0</v>
      </c>
      <c r="M117" s="485">
        <f t="shared" si="11"/>
        <v>258.3</v>
      </c>
      <c r="N117" s="485">
        <f t="shared" si="11"/>
        <v>22</v>
      </c>
      <c r="O117" s="864">
        <f t="shared" si="11"/>
        <v>20.8</v>
      </c>
    </row>
    <row r="118" spans="1:16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56"/>
      <c r="P118" s="238"/>
    </row>
    <row r="119" spans="1:16" ht="18">
      <c r="A119" s="196"/>
      <c r="B119" s="1088" t="s">
        <v>163</v>
      </c>
      <c r="C119" s="1088"/>
      <c r="D119" s="196"/>
      <c r="E119" s="196"/>
      <c r="F119" s="196"/>
      <c r="G119" s="196"/>
      <c r="H119" s="196"/>
      <c r="I119" s="8"/>
      <c r="J119" s="1"/>
      <c r="K119" s="15"/>
      <c r="L119" s="15"/>
      <c r="M119" s="15"/>
      <c r="P119" s="238"/>
    </row>
    <row r="120" spans="1:16" ht="29.25" customHeight="1">
      <c r="A120" s="1047" t="s">
        <v>19</v>
      </c>
      <c r="B120" s="1050" t="s">
        <v>30</v>
      </c>
      <c r="C120" s="1050"/>
      <c r="D120" s="1050"/>
      <c r="E120" s="1050"/>
      <c r="F120" s="1082" t="s">
        <v>20</v>
      </c>
      <c r="G120" s="1078" t="s">
        <v>0</v>
      </c>
      <c r="H120" s="1067" t="s">
        <v>31</v>
      </c>
      <c r="I120" s="1067"/>
      <c r="J120" s="1067"/>
      <c r="K120" s="1067"/>
      <c r="L120" s="1068"/>
      <c r="M120" s="1015" t="s">
        <v>229</v>
      </c>
      <c r="N120" s="47" t="s">
        <v>1</v>
      </c>
      <c r="O120" s="865" t="s">
        <v>33</v>
      </c>
      <c r="P120" s="238"/>
    </row>
    <row r="121" spans="1:16" ht="20.25" thickBot="1">
      <c r="A121" s="1048"/>
      <c r="B121" s="31" t="s">
        <v>23</v>
      </c>
      <c r="C121" s="25" t="s">
        <v>24</v>
      </c>
      <c r="D121" s="25" t="s">
        <v>16</v>
      </c>
      <c r="E121" s="25" t="s">
        <v>25</v>
      </c>
      <c r="F121" s="1083"/>
      <c r="G121" s="1079"/>
      <c r="H121" s="28" t="s">
        <v>18</v>
      </c>
      <c r="I121" s="28" t="s">
        <v>17</v>
      </c>
      <c r="J121" s="28" t="s">
        <v>26</v>
      </c>
      <c r="K121" s="29" t="s">
        <v>27</v>
      </c>
      <c r="L121" s="30" t="s">
        <v>28</v>
      </c>
      <c r="M121" s="1016"/>
      <c r="N121" s="25" t="s">
        <v>29</v>
      </c>
      <c r="O121" s="33" t="s">
        <v>29</v>
      </c>
      <c r="P121" s="238"/>
    </row>
    <row r="122" spans="1:16" ht="13.5" thickBot="1">
      <c r="A122" s="209" t="s">
        <v>8</v>
      </c>
      <c r="B122" s="478">
        <v>0</v>
      </c>
      <c r="C122" s="479">
        <v>0</v>
      </c>
      <c r="D122" s="479">
        <v>0</v>
      </c>
      <c r="E122" s="479">
        <v>99.5</v>
      </c>
      <c r="F122" s="480">
        <v>15</v>
      </c>
      <c r="G122" s="479">
        <v>7.5</v>
      </c>
      <c r="H122" s="479">
        <v>0</v>
      </c>
      <c r="I122" s="479">
        <v>0</v>
      </c>
      <c r="J122" s="479">
        <v>0</v>
      </c>
      <c r="K122" s="479">
        <v>0</v>
      </c>
      <c r="L122" s="543">
        <v>0</v>
      </c>
      <c r="M122" s="478">
        <v>128.2</v>
      </c>
      <c r="N122" s="479">
        <v>0</v>
      </c>
      <c r="O122" s="481">
        <v>0</v>
      </c>
      <c r="P122" s="238"/>
    </row>
    <row r="123" spans="1:16" ht="13.5" thickBot="1">
      <c r="A123" s="32" t="s">
        <v>13</v>
      </c>
      <c r="B123" s="485">
        <f>SUM(B122:B122)</f>
        <v>0</v>
      </c>
      <c r="C123" s="485">
        <f>SUM(C122:C122)</f>
        <v>0</v>
      </c>
      <c r="D123" s="485">
        <f>SUM(D122:D122)</f>
        <v>0</v>
      </c>
      <c r="E123" s="485">
        <v>99.5</v>
      </c>
      <c r="F123" s="485">
        <v>15</v>
      </c>
      <c r="G123" s="485">
        <f aca="true" t="shared" si="12" ref="G123:O123">SUM(G122:G122)</f>
        <v>7.5</v>
      </c>
      <c r="H123" s="485">
        <f t="shared" si="12"/>
        <v>0</v>
      </c>
      <c r="I123" s="485">
        <f t="shared" si="12"/>
        <v>0</v>
      </c>
      <c r="J123" s="485">
        <f t="shared" si="12"/>
        <v>0</v>
      </c>
      <c r="K123" s="485">
        <f t="shared" si="12"/>
        <v>0</v>
      </c>
      <c r="L123" s="609">
        <f t="shared" si="12"/>
        <v>0</v>
      </c>
      <c r="M123" s="485">
        <f t="shared" si="12"/>
        <v>128.2</v>
      </c>
      <c r="N123" s="485">
        <f t="shared" si="12"/>
        <v>0</v>
      </c>
      <c r="O123" s="866">
        <f t="shared" si="12"/>
        <v>0</v>
      </c>
      <c r="P123" s="238"/>
    </row>
    <row r="124" ht="12.75">
      <c r="P124" s="238"/>
    </row>
    <row r="125" spans="1:13" ht="18">
      <c r="A125" s="196"/>
      <c r="B125" s="6" t="s">
        <v>80</v>
      </c>
      <c r="C125" s="196"/>
      <c r="D125" s="196"/>
      <c r="E125" s="196"/>
      <c r="F125" s="196"/>
      <c r="G125" s="196"/>
      <c r="H125" s="196"/>
      <c r="I125" s="8"/>
      <c r="J125" s="1"/>
      <c r="K125" s="15"/>
      <c r="L125" s="15"/>
      <c r="M125" s="15"/>
    </row>
    <row r="126" spans="1:15" ht="29.25" customHeight="1">
      <c r="A126" s="1047" t="s">
        <v>19</v>
      </c>
      <c r="B126" s="1050" t="s">
        <v>30</v>
      </c>
      <c r="C126" s="1050"/>
      <c r="D126" s="1050"/>
      <c r="E126" s="1050"/>
      <c r="F126" s="1082" t="s">
        <v>20</v>
      </c>
      <c r="G126" s="1078" t="s">
        <v>0</v>
      </c>
      <c r="H126" s="1067" t="s">
        <v>31</v>
      </c>
      <c r="I126" s="1067"/>
      <c r="J126" s="1067"/>
      <c r="K126" s="1067"/>
      <c r="L126" s="1068"/>
      <c r="M126" s="1015" t="s">
        <v>229</v>
      </c>
      <c r="N126" s="47" t="s">
        <v>1</v>
      </c>
      <c r="O126" s="865" t="s">
        <v>33</v>
      </c>
    </row>
    <row r="127" spans="1:15" ht="20.25" thickBot="1">
      <c r="A127" s="1048"/>
      <c r="B127" s="31" t="s">
        <v>23</v>
      </c>
      <c r="C127" s="25" t="s">
        <v>24</v>
      </c>
      <c r="D127" s="25" t="s">
        <v>16</v>
      </c>
      <c r="E127" s="25" t="s">
        <v>25</v>
      </c>
      <c r="F127" s="1083"/>
      <c r="G127" s="1079"/>
      <c r="H127" s="28" t="s">
        <v>18</v>
      </c>
      <c r="I127" s="28" t="s">
        <v>17</v>
      </c>
      <c r="J127" s="28" t="s">
        <v>26</v>
      </c>
      <c r="K127" s="29" t="s">
        <v>27</v>
      </c>
      <c r="L127" s="30" t="s">
        <v>28</v>
      </c>
      <c r="M127" s="1016"/>
      <c r="N127" s="25" t="s">
        <v>29</v>
      </c>
      <c r="O127" s="33" t="s">
        <v>29</v>
      </c>
    </row>
    <row r="128" spans="1:15" ht="13.5" thickBot="1">
      <c r="A128" s="209" t="s">
        <v>8</v>
      </c>
      <c r="B128" s="478">
        <v>0</v>
      </c>
      <c r="C128" s="479">
        <v>0</v>
      </c>
      <c r="D128" s="479">
        <v>12.2</v>
      </c>
      <c r="E128" s="479">
        <v>23.2</v>
      </c>
      <c r="F128" s="480">
        <v>26.3</v>
      </c>
      <c r="G128" s="479">
        <v>8.3</v>
      </c>
      <c r="H128" s="479">
        <v>0</v>
      </c>
      <c r="I128" s="479">
        <v>0</v>
      </c>
      <c r="J128" s="479">
        <v>0</v>
      </c>
      <c r="K128" s="479">
        <v>0</v>
      </c>
      <c r="L128" s="543">
        <v>0</v>
      </c>
      <c r="M128" s="478">
        <v>0</v>
      </c>
      <c r="N128" s="479">
        <v>14.4</v>
      </c>
      <c r="O128" s="481">
        <v>12.8</v>
      </c>
    </row>
    <row r="129" spans="1:15" ht="13.5" thickBot="1">
      <c r="A129" s="32" t="s">
        <v>13</v>
      </c>
      <c r="B129" s="485">
        <f aca="true" t="shared" si="13" ref="B129:O129">SUM(B128:B128)</f>
        <v>0</v>
      </c>
      <c r="C129" s="485">
        <f t="shared" si="13"/>
        <v>0</v>
      </c>
      <c r="D129" s="485">
        <f t="shared" si="13"/>
        <v>12.2</v>
      </c>
      <c r="E129" s="485">
        <f t="shared" si="13"/>
        <v>23.2</v>
      </c>
      <c r="F129" s="485">
        <f t="shared" si="13"/>
        <v>26.3</v>
      </c>
      <c r="G129" s="485">
        <f t="shared" si="13"/>
        <v>8.3</v>
      </c>
      <c r="H129" s="485">
        <f t="shared" si="13"/>
        <v>0</v>
      </c>
      <c r="I129" s="485">
        <f t="shared" si="13"/>
        <v>0</v>
      </c>
      <c r="J129" s="485">
        <f t="shared" si="13"/>
        <v>0</v>
      </c>
      <c r="K129" s="485">
        <f t="shared" si="13"/>
        <v>0</v>
      </c>
      <c r="L129" s="609">
        <f t="shared" si="13"/>
        <v>0</v>
      </c>
      <c r="M129" s="485">
        <f t="shared" si="13"/>
        <v>0</v>
      </c>
      <c r="N129" s="485">
        <f t="shared" si="13"/>
        <v>14.4</v>
      </c>
      <c r="O129" s="867">
        <f t="shared" si="13"/>
        <v>12.8</v>
      </c>
    </row>
    <row r="130" ht="12.75"/>
    <row r="131" spans="1:13" ht="18">
      <c r="A131" s="196"/>
      <c r="B131" s="6" t="s">
        <v>113</v>
      </c>
      <c r="C131" s="196"/>
      <c r="D131" s="196"/>
      <c r="E131" s="196"/>
      <c r="F131" s="196"/>
      <c r="G131" s="196"/>
      <c r="H131" s="196"/>
      <c r="I131" s="8"/>
      <c r="J131" s="1"/>
      <c r="K131" s="15"/>
      <c r="L131" s="15"/>
      <c r="M131" s="15"/>
    </row>
    <row r="132" spans="1:15" ht="29.25" customHeight="1">
      <c r="A132" s="1047" t="s">
        <v>19</v>
      </c>
      <c r="B132" s="1050" t="s">
        <v>30</v>
      </c>
      <c r="C132" s="1050"/>
      <c r="D132" s="1050"/>
      <c r="E132" s="1050"/>
      <c r="F132" s="1052" t="s">
        <v>225</v>
      </c>
      <c r="G132" s="1052" t="s">
        <v>226</v>
      </c>
      <c r="H132" s="1054" t="s">
        <v>42</v>
      </c>
      <c r="I132" s="1028"/>
      <c r="J132" s="1028"/>
      <c r="K132" s="1028"/>
      <c r="L132" s="1055"/>
      <c r="M132" s="1058" t="s">
        <v>229</v>
      </c>
      <c r="N132" s="47" t="s">
        <v>1</v>
      </c>
      <c r="O132" s="865" t="s">
        <v>33</v>
      </c>
    </row>
    <row r="133" spans="1:15" ht="20.25" thickBot="1">
      <c r="A133" s="1048"/>
      <c r="B133" s="31" t="s">
        <v>23</v>
      </c>
      <c r="C133" s="25" t="s">
        <v>24</v>
      </c>
      <c r="D133" s="25" t="s">
        <v>16</v>
      </c>
      <c r="E133" s="25" t="s">
        <v>25</v>
      </c>
      <c r="F133" s="1053"/>
      <c r="G133" s="1053"/>
      <c r="H133" s="153" t="s">
        <v>18</v>
      </c>
      <c r="I133" s="153" t="s">
        <v>17</v>
      </c>
      <c r="J133" s="260" t="s">
        <v>26</v>
      </c>
      <c r="K133" s="261" t="s">
        <v>27</v>
      </c>
      <c r="L133" s="155" t="s">
        <v>28</v>
      </c>
      <c r="M133" s="1059"/>
      <c r="N133" s="25" t="s">
        <v>29</v>
      </c>
      <c r="O133" s="33" t="s">
        <v>29</v>
      </c>
    </row>
    <row r="134" spans="1:15" ht="13.5" thickBot="1">
      <c r="A134" s="209" t="s">
        <v>8</v>
      </c>
      <c r="B134" s="478">
        <v>0</v>
      </c>
      <c r="C134" s="479">
        <v>0</v>
      </c>
      <c r="D134" s="479">
        <v>0</v>
      </c>
      <c r="E134" s="479">
        <v>0</v>
      </c>
      <c r="F134" s="480">
        <v>0</v>
      </c>
      <c r="G134" s="479">
        <v>10.1</v>
      </c>
      <c r="H134" s="479">
        <v>0</v>
      </c>
      <c r="I134" s="479">
        <v>0</v>
      </c>
      <c r="J134" s="479">
        <v>0</v>
      </c>
      <c r="K134" s="479">
        <v>0</v>
      </c>
      <c r="L134" s="543">
        <v>0</v>
      </c>
      <c r="M134" s="478">
        <v>38</v>
      </c>
      <c r="N134" s="479">
        <v>1.8</v>
      </c>
      <c r="O134" s="481">
        <v>4.3</v>
      </c>
    </row>
    <row r="135" spans="1:15" ht="13.5" thickBot="1">
      <c r="A135" s="32" t="s">
        <v>13</v>
      </c>
      <c r="B135" s="485">
        <f aca="true" t="shared" si="14" ref="B135:O135">SUM(B134:B134)</f>
        <v>0</v>
      </c>
      <c r="C135" s="485">
        <f t="shared" si="14"/>
        <v>0</v>
      </c>
      <c r="D135" s="485">
        <f t="shared" si="14"/>
        <v>0</v>
      </c>
      <c r="E135" s="485">
        <f t="shared" si="14"/>
        <v>0</v>
      </c>
      <c r="F135" s="485">
        <f t="shared" si="14"/>
        <v>0</v>
      </c>
      <c r="G135" s="485">
        <f t="shared" si="14"/>
        <v>10.1</v>
      </c>
      <c r="H135" s="485">
        <f t="shared" si="14"/>
        <v>0</v>
      </c>
      <c r="I135" s="485">
        <f t="shared" si="14"/>
        <v>0</v>
      </c>
      <c r="J135" s="485">
        <f t="shared" si="14"/>
        <v>0</v>
      </c>
      <c r="K135" s="485">
        <f t="shared" si="14"/>
        <v>0</v>
      </c>
      <c r="L135" s="609">
        <f t="shared" si="14"/>
        <v>0</v>
      </c>
      <c r="M135" s="485">
        <f t="shared" si="14"/>
        <v>38</v>
      </c>
      <c r="N135" s="485">
        <f t="shared" si="14"/>
        <v>1.8</v>
      </c>
      <c r="O135" s="867">
        <f t="shared" si="14"/>
        <v>4.3</v>
      </c>
    </row>
    <row r="136" spans="1:16" ht="12.75">
      <c r="A136" s="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6"/>
      <c r="O136" s="136"/>
      <c r="P136" s="238"/>
    </row>
    <row r="137" ht="12.75">
      <c r="F137" s="139"/>
    </row>
    <row r="138" spans="1:13" ht="18">
      <c r="A138" s="10"/>
      <c r="B138" s="6" t="s">
        <v>159</v>
      </c>
      <c r="C138" s="138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074" t="s">
        <v>19</v>
      </c>
      <c r="B139" s="1076" t="s">
        <v>30</v>
      </c>
      <c r="C139" s="1076"/>
      <c r="D139" s="1076"/>
      <c r="E139" s="1076"/>
      <c r="F139" s="1040" t="s">
        <v>225</v>
      </c>
      <c r="G139" s="1042" t="s">
        <v>226</v>
      </c>
      <c r="H139" s="1064" t="s">
        <v>31</v>
      </c>
      <c r="I139" s="1064"/>
      <c r="J139" s="1064"/>
      <c r="K139" s="1064"/>
      <c r="L139" s="1065"/>
      <c r="M139" s="1035" t="s">
        <v>229</v>
      </c>
      <c r="N139" s="52" t="s">
        <v>1</v>
      </c>
      <c r="O139" s="820" t="s">
        <v>33</v>
      </c>
    </row>
    <row r="140" spans="1:15" ht="20.25" thickBot="1">
      <c r="A140" s="1077"/>
      <c r="B140" s="36" t="s">
        <v>23</v>
      </c>
      <c r="C140" s="37" t="s">
        <v>24</v>
      </c>
      <c r="D140" s="37" t="s">
        <v>16</v>
      </c>
      <c r="E140" s="37" t="s">
        <v>25</v>
      </c>
      <c r="F140" s="1041"/>
      <c r="G140" s="1043"/>
      <c r="H140" s="38" t="s">
        <v>18</v>
      </c>
      <c r="I140" s="38" t="s">
        <v>17</v>
      </c>
      <c r="J140" s="38" t="s">
        <v>26</v>
      </c>
      <c r="K140" s="38" t="s">
        <v>27</v>
      </c>
      <c r="L140" s="39" t="s">
        <v>28</v>
      </c>
      <c r="M140" s="1036"/>
      <c r="N140" s="37" t="s">
        <v>29</v>
      </c>
      <c r="O140" s="40" t="s">
        <v>29</v>
      </c>
    </row>
    <row r="141" spans="1:15" ht="13.5" thickBot="1">
      <c r="A141" s="55" t="s">
        <v>13</v>
      </c>
      <c r="B141" s="46">
        <f>B15+B35+B45+B55+B65+B75+B85+B95+B105+B111+B117+B123+B129+B135+B25</f>
        <v>198</v>
      </c>
      <c r="C141" s="46">
        <f aca="true" t="shared" si="15" ref="C141:K141">C15+C35+C45+C55+C65+C75+C85+C95+C105+C111+C117+C123+C129+C135+C25</f>
        <v>609.85</v>
      </c>
      <c r="D141" s="46">
        <f t="shared" si="15"/>
        <v>3295.1499999999996</v>
      </c>
      <c r="E141" s="46">
        <f t="shared" si="15"/>
        <v>10080.770000000002</v>
      </c>
      <c r="F141" s="46">
        <f t="shared" si="15"/>
        <v>6612.34</v>
      </c>
      <c r="G141" s="46">
        <f t="shared" si="15"/>
        <v>1989.1699999999998</v>
      </c>
      <c r="H141" s="46">
        <f t="shared" si="15"/>
        <v>730</v>
      </c>
      <c r="I141" s="46">
        <f t="shared" si="15"/>
        <v>595</v>
      </c>
      <c r="J141" s="46">
        <f t="shared" si="15"/>
        <v>0</v>
      </c>
      <c r="K141" s="46">
        <f t="shared" si="15"/>
        <v>0</v>
      </c>
      <c r="L141" s="210">
        <f>L15+L35+L45+L55+L65+L75+L85+L95+L105+L111+L117+L123+L129+L135+L25</f>
        <v>1582.8792</v>
      </c>
      <c r="M141" s="259">
        <f>M15+M35+M45+M55+M65+M75+M85+M95+M105+M111+M117+M123+M129+M135+M25</f>
        <v>14494.629999999997</v>
      </c>
      <c r="N141" s="46">
        <f>N15+N35+N45+N55+N65+N75+N85+N95+N105+N111+N117+N123+N129+N135+N25</f>
        <v>4996.839999999999</v>
      </c>
      <c r="O141" s="821">
        <f>O15+O35+O45+O55+O65+O75+O85+O95+O105+O111+O117+O123+O129+O135+O25</f>
        <v>3628.9300000000003</v>
      </c>
    </row>
    <row r="142" spans="1:15" ht="13.5" thickBot="1">
      <c r="A142" s="257" t="s">
        <v>13</v>
      </c>
      <c r="B142" s="26">
        <f aca="true" t="shared" si="16" ref="B142:O142">SUM(B141:B141)</f>
        <v>198</v>
      </c>
      <c r="C142" s="26">
        <f t="shared" si="16"/>
        <v>609.85</v>
      </c>
      <c r="D142" s="26">
        <f t="shared" si="16"/>
        <v>3295.1499999999996</v>
      </c>
      <c r="E142" s="26">
        <f t="shared" si="16"/>
        <v>10080.770000000002</v>
      </c>
      <c r="F142" s="26">
        <f t="shared" si="16"/>
        <v>6612.34</v>
      </c>
      <c r="G142" s="26">
        <f t="shared" si="16"/>
        <v>1989.1699999999998</v>
      </c>
      <c r="H142" s="26">
        <f t="shared" si="16"/>
        <v>730</v>
      </c>
      <c r="I142" s="26">
        <f t="shared" si="16"/>
        <v>595</v>
      </c>
      <c r="J142" s="26">
        <f t="shared" si="16"/>
        <v>0</v>
      </c>
      <c r="K142" s="26">
        <f t="shared" si="16"/>
        <v>0</v>
      </c>
      <c r="L142" s="140">
        <f t="shared" si="16"/>
        <v>1582.8792</v>
      </c>
      <c r="M142" s="26">
        <f t="shared" si="16"/>
        <v>14494.629999999997</v>
      </c>
      <c r="N142" s="26">
        <f t="shared" si="16"/>
        <v>4996.839999999999</v>
      </c>
      <c r="O142" s="822">
        <f t="shared" si="16"/>
        <v>3628.9300000000003</v>
      </c>
    </row>
    <row r="143" ht="12.75"/>
    <row r="144" spans="2:5" ht="15.75">
      <c r="B144" s="4" t="s">
        <v>114</v>
      </c>
      <c r="C144" s="138"/>
      <c r="D144" s="138"/>
      <c r="E144" s="138"/>
    </row>
    <row r="145" ht="12.75"/>
    <row r="146" spans="1:13" ht="18">
      <c r="A146" s="10"/>
      <c r="B146" s="6" t="s">
        <v>64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047" t="s">
        <v>19</v>
      </c>
      <c r="B147" s="1050" t="s">
        <v>30</v>
      </c>
      <c r="C147" s="1050"/>
      <c r="D147" s="1050"/>
      <c r="E147" s="1050"/>
      <c r="F147" s="1018" t="s">
        <v>225</v>
      </c>
      <c r="G147" s="1029" t="s">
        <v>226</v>
      </c>
      <c r="H147" s="1020" t="s">
        <v>42</v>
      </c>
      <c r="I147" s="1020"/>
      <c r="J147" s="1020"/>
      <c r="K147" s="1020"/>
      <c r="L147" s="1021"/>
      <c r="M147" s="1015" t="s">
        <v>229</v>
      </c>
      <c r="N147" s="47" t="s">
        <v>1</v>
      </c>
      <c r="O147" s="59" t="s">
        <v>33</v>
      </c>
    </row>
    <row r="148" spans="1:15" ht="20.25" thickBot="1">
      <c r="A148" s="1048"/>
      <c r="B148" s="31" t="s">
        <v>23</v>
      </c>
      <c r="C148" s="25" t="s">
        <v>24</v>
      </c>
      <c r="D148" s="25" t="s">
        <v>16</v>
      </c>
      <c r="E148" s="25" t="s">
        <v>25</v>
      </c>
      <c r="F148" s="1019"/>
      <c r="G148" s="1030"/>
      <c r="H148" s="153" t="s">
        <v>18</v>
      </c>
      <c r="I148" s="153" t="s">
        <v>17</v>
      </c>
      <c r="J148" s="260" t="s">
        <v>26</v>
      </c>
      <c r="K148" s="261" t="s">
        <v>27</v>
      </c>
      <c r="L148" s="155" t="s">
        <v>28</v>
      </c>
      <c r="M148" s="1016"/>
      <c r="N148" s="25" t="s">
        <v>29</v>
      </c>
      <c r="O148" s="33" t="s">
        <v>29</v>
      </c>
    </row>
    <row r="149" spans="1:15" ht="12.75">
      <c r="A149" s="48" t="s">
        <v>10</v>
      </c>
      <c r="B149" s="437">
        <v>0</v>
      </c>
      <c r="C149" s="438">
        <v>0</v>
      </c>
      <c r="D149" s="438">
        <v>0</v>
      </c>
      <c r="E149" s="438">
        <v>0</v>
      </c>
      <c r="F149" s="438">
        <v>46</v>
      </c>
      <c r="G149" s="438">
        <v>4.4</v>
      </c>
      <c r="H149" s="438">
        <v>0</v>
      </c>
      <c r="I149" s="438">
        <v>0</v>
      </c>
      <c r="J149" s="438">
        <v>0</v>
      </c>
      <c r="K149" s="580">
        <v>0</v>
      </c>
      <c r="L149" s="571">
        <v>0</v>
      </c>
      <c r="M149" s="437">
        <v>4.8</v>
      </c>
      <c r="N149" s="438">
        <v>2</v>
      </c>
      <c r="O149" s="443">
        <v>7.2</v>
      </c>
    </row>
    <row r="150" spans="1:15" ht="12.75">
      <c r="A150" s="49" t="s">
        <v>8</v>
      </c>
      <c r="B150" s="437">
        <v>0</v>
      </c>
      <c r="C150" s="438">
        <v>53.6</v>
      </c>
      <c r="D150" s="438">
        <v>238.1</v>
      </c>
      <c r="E150" s="438">
        <v>39.7</v>
      </c>
      <c r="F150" s="439">
        <v>153.5</v>
      </c>
      <c r="G150" s="438">
        <v>20.7</v>
      </c>
      <c r="H150" s="438">
        <v>0</v>
      </c>
      <c r="I150" s="438">
        <v>0</v>
      </c>
      <c r="J150" s="438">
        <v>0</v>
      </c>
      <c r="K150" s="462">
        <v>0</v>
      </c>
      <c r="L150" s="581">
        <v>280</v>
      </c>
      <c r="M150" s="437">
        <v>0</v>
      </c>
      <c r="N150" s="438">
        <v>151.5</v>
      </c>
      <c r="O150" s="443">
        <v>113</v>
      </c>
    </row>
    <row r="151" spans="1:15" ht="12.75">
      <c r="A151" s="49" t="s">
        <v>3</v>
      </c>
      <c r="B151" s="464">
        <v>100.6</v>
      </c>
      <c r="C151" s="465">
        <v>0</v>
      </c>
      <c r="D151" s="465">
        <v>0</v>
      </c>
      <c r="E151" s="465">
        <v>268.5</v>
      </c>
      <c r="F151" s="466">
        <v>181.4</v>
      </c>
      <c r="G151" s="465">
        <v>20.5</v>
      </c>
      <c r="H151" s="438">
        <v>0</v>
      </c>
      <c r="I151" s="438">
        <v>0</v>
      </c>
      <c r="J151" s="438">
        <v>0</v>
      </c>
      <c r="K151" s="462">
        <v>0</v>
      </c>
      <c r="L151" s="582">
        <v>153.5</v>
      </c>
      <c r="M151" s="464">
        <v>0</v>
      </c>
      <c r="N151" s="465">
        <v>164.1</v>
      </c>
      <c r="O151" s="469">
        <v>108</v>
      </c>
    </row>
    <row r="152" spans="1:15" ht="12.75">
      <c r="A152" s="49" t="s">
        <v>5</v>
      </c>
      <c r="B152" s="583">
        <v>215</v>
      </c>
      <c r="C152" s="462">
        <v>48</v>
      </c>
      <c r="D152" s="462">
        <v>0</v>
      </c>
      <c r="E152" s="462">
        <v>109.1</v>
      </c>
      <c r="F152" s="584">
        <v>119.2</v>
      </c>
      <c r="G152" s="462">
        <v>20.7</v>
      </c>
      <c r="H152" s="438">
        <v>0</v>
      </c>
      <c r="I152" s="438">
        <v>0</v>
      </c>
      <c r="J152" s="438">
        <v>0</v>
      </c>
      <c r="K152" s="462">
        <v>0</v>
      </c>
      <c r="L152" s="585">
        <v>79.1</v>
      </c>
      <c r="M152" s="583">
        <v>102</v>
      </c>
      <c r="N152" s="462">
        <v>144.2</v>
      </c>
      <c r="O152" s="586">
        <v>77</v>
      </c>
    </row>
    <row r="153" spans="1:15" ht="13.5" thickBot="1">
      <c r="A153" s="49" t="s">
        <v>9</v>
      </c>
      <c r="B153" s="587">
        <v>0</v>
      </c>
      <c r="C153" s="588">
        <v>0</v>
      </c>
      <c r="D153" s="588">
        <v>0</v>
      </c>
      <c r="E153" s="588">
        <v>0</v>
      </c>
      <c r="F153" s="589">
        <v>40.8</v>
      </c>
      <c r="G153" s="588">
        <v>0</v>
      </c>
      <c r="H153" s="438">
        <v>0</v>
      </c>
      <c r="I153" s="438">
        <v>0</v>
      </c>
      <c r="J153" s="438">
        <v>0</v>
      </c>
      <c r="K153" s="514">
        <v>0</v>
      </c>
      <c r="L153" s="590">
        <v>0</v>
      </c>
      <c r="M153" s="587">
        <v>0</v>
      </c>
      <c r="N153" s="588">
        <v>0</v>
      </c>
      <c r="O153" s="591">
        <v>0</v>
      </c>
    </row>
    <row r="154" spans="1:15" ht="13.5" thickBot="1">
      <c r="A154" s="32" t="s">
        <v>13</v>
      </c>
      <c r="B154" s="599">
        <f aca="true" t="shared" si="17" ref="B154:O154">SUM(B149:B153)</f>
        <v>315.6</v>
      </c>
      <c r="C154" s="599">
        <f t="shared" si="17"/>
        <v>101.6</v>
      </c>
      <c r="D154" s="599">
        <f t="shared" si="17"/>
        <v>238.1</v>
      </c>
      <c r="E154" s="599">
        <f t="shared" si="17"/>
        <v>417.29999999999995</v>
      </c>
      <c r="F154" s="599">
        <f t="shared" si="17"/>
        <v>540.9</v>
      </c>
      <c r="G154" s="599">
        <f t="shared" si="17"/>
        <v>66.3</v>
      </c>
      <c r="H154" s="599">
        <f t="shared" si="17"/>
        <v>0</v>
      </c>
      <c r="I154" s="599">
        <f t="shared" si="17"/>
        <v>0</v>
      </c>
      <c r="J154" s="599">
        <f t="shared" si="17"/>
        <v>0</v>
      </c>
      <c r="K154" s="599">
        <f t="shared" si="17"/>
        <v>0</v>
      </c>
      <c r="L154" s="600">
        <f t="shared" si="17"/>
        <v>512.6</v>
      </c>
      <c r="M154" s="599">
        <f t="shared" si="17"/>
        <v>106.8</v>
      </c>
      <c r="N154" s="599">
        <f t="shared" si="17"/>
        <v>461.8</v>
      </c>
      <c r="O154" s="868">
        <f t="shared" si="17"/>
        <v>305.2</v>
      </c>
    </row>
    <row r="155" ht="12.75"/>
    <row r="156" spans="1:13" ht="18">
      <c r="A156" s="10"/>
      <c r="B156" s="6" t="s">
        <v>112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047" t="s">
        <v>19</v>
      </c>
      <c r="B157" s="1050" t="s">
        <v>30</v>
      </c>
      <c r="C157" s="1050"/>
      <c r="D157" s="1050"/>
      <c r="E157" s="1050"/>
      <c r="F157" s="1018" t="s">
        <v>225</v>
      </c>
      <c r="G157" s="1029" t="s">
        <v>226</v>
      </c>
      <c r="H157" s="1020" t="s">
        <v>42</v>
      </c>
      <c r="I157" s="1020"/>
      <c r="J157" s="1020"/>
      <c r="K157" s="1020"/>
      <c r="L157" s="1021"/>
      <c r="M157" s="1015" t="s">
        <v>229</v>
      </c>
      <c r="N157" s="47" t="s">
        <v>1</v>
      </c>
      <c r="O157" s="59" t="s">
        <v>33</v>
      </c>
    </row>
    <row r="158" spans="1:15" ht="20.25" thickBot="1">
      <c r="A158" s="1048"/>
      <c r="B158" s="31" t="s">
        <v>23</v>
      </c>
      <c r="C158" s="25" t="s">
        <v>24</v>
      </c>
      <c r="D158" s="25" t="s">
        <v>16</v>
      </c>
      <c r="E158" s="25" t="s">
        <v>25</v>
      </c>
      <c r="F158" s="1019"/>
      <c r="G158" s="1030"/>
      <c r="H158" s="153" t="s">
        <v>18</v>
      </c>
      <c r="I158" s="153" t="s">
        <v>17</v>
      </c>
      <c r="J158" s="260" t="s">
        <v>26</v>
      </c>
      <c r="K158" s="261" t="s">
        <v>27</v>
      </c>
      <c r="L158" s="155" t="s">
        <v>28</v>
      </c>
      <c r="M158" s="1016"/>
      <c r="N158" s="25" t="s">
        <v>29</v>
      </c>
      <c r="O158" s="33" t="s">
        <v>29</v>
      </c>
    </row>
    <row r="159" spans="1:15" ht="13.5" thickBot="1">
      <c r="A159" s="49" t="s">
        <v>8</v>
      </c>
      <c r="B159" s="437">
        <v>8.4</v>
      </c>
      <c r="C159" s="438">
        <v>777.4</v>
      </c>
      <c r="D159" s="438">
        <v>13.7</v>
      </c>
      <c r="E159" s="438">
        <v>72.2</v>
      </c>
      <c r="F159" s="439">
        <v>13</v>
      </c>
      <c r="G159" s="438">
        <v>13.7</v>
      </c>
      <c r="H159" s="438">
        <v>0</v>
      </c>
      <c r="I159" s="438">
        <v>0</v>
      </c>
      <c r="J159" s="438">
        <v>0</v>
      </c>
      <c r="K159" s="438">
        <v>0</v>
      </c>
      <c r="L159" s="571">
        <v>0</v>
      </c>
      <c r="M159" s="437">
        <v>429.3</v>
      </c>
      <c r="N159" s="438">
        <v>230</v>
      </c>
      <c r="O159" s="443">
        <v>18.4</v>
      </c>
    </row>
    <row r="160" spans="1:15" ht="13.5" thickBot="1">
      <c r="A160" s="32" t="s">
        <v>13</v>
      </c>
      <c r="B160" s="599">
        <f aca="true" t="shared" si="18" ref="B160:O160">SUM(B159:B159)</f>
        <v>8.4</v>
      </c>
      <c r="C160" s="599">
        <f t="shared" si="18"/>
        <v>777.4</v>
      </c>
      <c r="D160" s="599">
        <f t="shared" si="18"/>
        <v>13.7</v>
      </c>
      <c r="E160" s="599">
        <f t="shared" si="18"/>
        <v>72.2</v>
      </c>
      <c r="F160" s="599">
        <f t="shared" si="18"/>
        <v>13</v>
      </c>
      <c r="G160" s="599">
        <f t="shared" si="18"/>
        <v>13.7</v>
      </c>
      <c r="H160" s="599">
        <f t="shared" si="18"/>
        <v>0</v>
      </c>
      <c r="I160" s="599">
        <f t="shared" si="18"/>
        <v>0</v>
      </c>
      <c r="J160" s="599">
        <f t="shared" si="18"/>
        <v>0</v>
      </c>
      <c r="K160" s="599">
        <f t="shared" si="18"/>
        <v>0</v>
      </c>
      <c r="L160" s="601">
        <f t="shared" si="18"/>
        <v>0</v>
      </c>
      <c r="M160" s="602">
        <f t="shared" si="18"/>
        <v>429.3</v>
      </c>
      <c r="N160" s="599">
        <f t="shared" si="18"/>
        <v>230</v>
      </c>
      <c r="O160" s="868">
        <f t="shared" si="18"/>
        <v>18.4</v>
      </c>
    </row>
    <row r="161" ht="12.75"/>
    <row r="162" spans="1:13" ht="18">
      <c r="A162" s="10"/>
      <c r="B162" s="6" t="s">
        <v>159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074" t="s">
        <v>19</v>
      </c>
      <c r="B163" s="1076" t="s">
        <v>30</v>
      </c>
      <c r="C163" s="1076"/>
      <c r="D163" s="1076"/>
      <c r="E163" s="1076"/>
      <c r="F163" s="1040" t="s">
        <v>225</v>
      </c>
      <c r="G163" s="1042" t="s">
        <v>226</v>
      </c>
      <c r="H163" s="1064" t="s">
        <v>31</v>
      </c>
      <c r="I163" s="1064"/>
      <c r="J163" s="1064"/>
      <c r="K163" s="1064"/>
      <c r="L163" s="1065"/>
      <c r="M163" s="1035" t="s">
        <v>229</v>
      </c>
      <c r="N163" s="52" t="s">
        <v>1</v>
      </c>
      <c r="O163" s="60" t="s">
        <v>33</v>
      </c>
    </row>
    <row r="164" spans="1:15" ht="20.25" thickBot="1">
      <c r="A164" s="1077"/>
      <c r="B164" s="36" t="s">
        <v>23</v>
      </c>
      <c r="C164" s="37" t="s">
        <v>24</v>
      </c>
      <c r="D164" s="37" t="s">
        <v>16</v>
      </c>
      <c r="E164" s="37" t="s">
        <v>25</v>
      </c>
      <c r="F164" s="1041"/>
      <c r="G164" s="1043"/>
      <c r="H164" s="38" t="s">
        <v>18</v>
      </c>
      <c r="I164" s="38" t="s">
        <v>17</v>
      </c>
      <c r="J164" s="38" t="s">
        <v>26</v>
      </c>
      <c r="K164" s="38" t="s">
        <v>27</v>
      </c>
      <c r="L164" s="39" t="s">
        <v>28</v>
      </c>
      <c r="M164" s="1036"/>
      <c r="N164" s="37" t="s">
        <v>29</v>
      </c>
      <c r="O164" s="40" t="s">
        <v>29</v>
      </c>
    </row>
    <row r="165" spans="1:15" ht="13.5" thickBot="1">
      <c r="A165" s="55" t="s">
        <v>13</v>
      </c>
      <c r="B165" s="472">
        <f>B154+B160</f>
        <v>324</v>
      </c>
      <c r="C165" s="472">
        <f aca="true" t="shared" si="19" ref="C165:O165">C154+C160</f>
        <v>879</v>
      </c>
      <c r="D165" s="472">
        <f t="shared" si="19"/>
        <v>251.79999999999998</v>
      </c>
      <c r="E165" s="472">
        <f t="shared" si="19"/>
        <v>489.49999999999994</v>
      </c>
      <c r="F165" s="472">
        <f t="shared" si="19"/>
        <v>553.9</v>
      </c>
      <c r="G165" s="472">
        <f t="shared" si="19"/>
        <v>80</v>
      </c>
      <c r="H165" s="472">
        <f t="shared" si="19"/>
        <v>0</v>
      </c>
      <c r="I165" s="472">
        <f t="shared" si="19"/>
        <v>0</v>
      </c>
      <c r="J165" s="472">
        <f t="shared" si="19"/>
        <v>0</v>
      </c>
      <c r="K165" s="472">
        <f t="shared" si="19"/>
        <v>0</v>
      </c>
      <c r="L165" s="476">
        <f t="shared" si="19"/>
        <v>512.6</v>
      </c>
      <c r="M165" s="603">
        <f t="shared" si="19"/>
        <v>536.1</v>
      </c>
      <c r="N165" s="472">
        <f t="shared" si="19"/>
        <v>691.8</v>
      </c>
      <c r="O165" s="869">
        <f t="shared" si="19"/>
        <v>323.59999999999997</v>
      </c>
    </row>
    <row r="166" spans="1:15" ht="13.5" thickBot="1">
      <c r="A166" s="257" t="s">
        <v>13</v>
      </c>
      <c r="B166" s="502">
        <f aca="true" t="shared" si="20" ref="B166:O166">SUM(B165:B165)</f>
        <v>324</v>
      </c>
      <c r="C166" s="502">
        <f t="shared" si="20"/>
        <v>879</v>
      </c>
      <c r="D166" s="502">
        <f t="shared" si="20"/>
        <v>251.79999999999998</v>
      </c>
      <c r="E166" s="502">
        <f t="shared" si="20"/>
        <v>489.49999999999994</v>
      </c>
      <c r="F166" s="502">
        <f t="shared" si="20"/>
        <v>553.9</v>
      </c>
      <c r="G166" s="502">
        <f t="shared" si="20"/>
        <v>80</v>
      </c>
      <c r="H166" s="502">
        <f t="shared" si="20"/>
        <v>0</v>
      </c>
      <c r="I166" s="502">
        <f t="shared" si="20"/>
        <v>0</v>
      </c>
      <c r="J166" s="502">
        <f t="shared" si="20"/>
        <v>0</v>
      </c>
      <c r="K166" s="502">
        <f t="shared" si="20"/>
        <v>0</v>
      </c>
      <c r="L166" s="604">
        <f t="shared" si="20"/>
        <v>512.6</v>
      </c>
      <c r="M166" s="502">
        <f t="shared" si="20"/>
        <v>536.1</v>
      </c>
      <c r="N166" s="502">
        <f t="shared" si="20"/>
        <v>691.8</v>
      </c>
      <c r="O166" s="870">
        <f t="shared" si="20"/>
        <v>323.59999999999997</v>
      </c>
    </row>
    <row r="167" ht="12.75"/>
    <row r="168" spans="2:5" ht="15.75">
      <c r="B168" s="4" t="s">
        <v>115</v>
      </c>
      <c r="C168" s="138"/>
      <c r="D168" s="138"/>
      <c r="E168" s="138"/>
    </row>
    <row r="169" ht="12.75"/>
    <row r="170" spans="1:13" ht="18">
      <c r="A170" s="8"/>
      <c r="B170" s="6" t="s">
        <v>116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047" t="s">
        <v>19</v>
      </c>
      <c r="B171" s="1050" t="s">
        <v>30</v>
      </c>
      <c r="C171" s="1050"/>
      <c r="D171" s="1050"/>
      <c r="E171" s="1050"/>
      <c r="F171" s="1018" t="s">
        <v>225</v>
      </c>
      <c r="G171" s="1029" t="s">
        <v>226</v>
      </c>
      <c r="H171" s="1020" t="s">
        <v>42</v>
      </c>
      <c r="I171" s="1020"/>
      <c r="J171" s="1020"/>
      <c r="K171" s="1020"/>
      <c r="L171" s="1021"/>
      <c r="M171" s="1015" t="s">
        <v>229</v>
      </c>
      <c r="N171" s="47" t="s">
        <v>1</v>
      </c>
      <c r="O171" s="59" t="s">
        <v>33</v>
      </c>
    </row>
    <row r="172" spans="1:15" ht="20.25" thickBot="1">
      <c r="A172" s="1048"/>
      <c r="B172" s="31" t="s">
        <v>23</v>
      </c>
      <c r="C172" s="25" t="s">
        <v>24</v>
      </c>
      <c r="D172" s="25" t="s">
        <v>16</v>
      </c>
      <c r="E172" s="25" t="s">
        <v>25</v>
      </c>
      <c r="F172" s="1019"/>
      <c r="G172" s="1030"/>
      <c r="H172" s="153" t="s">
        <v>18</v>
      </c>
      <c r="I172" s="153" t="s">
        <v>17</v>
      </c>
      <c r="J172" s="260" t="s">
        <v>26</v>
      </c>
      <c r="K172" s="261" t="s">
        <v>27</v>
      </c>
      <c r="L172" s="155" t="s">
        <v>28</v>
      </c>
      <c r="M172" s="1016"/>
      <c r="N172" s="25" t="s">
        <v>29</v>
      </c>
      <c r="O172" s="33" t="s">
        <v>29</v>
      </c>
    </row>
    <row r="173" spans="1:15" ht="12.75">
      <c r="A173" s="208" t="s">
        <v>10</v>
      </c>
      <c r="B173" s="472">
        <v>0</v>
      </c>
      <c r="C173" s="473">
        <v>0</v>
      </c>
      <c r="D173" s="473">
        <v>0</v>
      </c>
      <c r="E173" s="473">
        <v>0</v>
      </c>
      <c r="F173" s="473">
        <v>146.8</v>
      </c>
      <c r="G173" s="473">
        <v>25.9</v>
      </c>
      <c r="H173" s="473">
        <v>0</v>
      </c>
      <c r="I173" s="473">
        <v>0</v>
      </c>
      <c r="J173" s="473">
        <v>0</v>
      </c>
      <c r="K173" s="473">
        <v>0</v>
      </c>
      <c r="L173" s="474">
        <v>0</v>
      </c>
      <c r="M173" s="592">
        <v>114</v>
      </c>
      <c r="N173" s="473">
        <v>3.6</v>
      </c>
      <c r="O173" s="477">
        <v>15.2</v>
      </c>
    </row>
    <row r="174" spans="1:15" ht="12.75">
      <c r="A174" s="209" t="s">
        <v>8</v>
      </c>
      <c r="B174" s="472">
        <v>0</v>
      </c>
      <c r="C174" s="473">
        <v>0</v>
      </c>
      <c r="D174" s="473">
        <v>445.9</v>
      </c>
      <c r="E174" s="473">
        <v>451.4</v>
      </c>
      <c r="F174" s="474">
        <v>508.4</v>
      </c>
      <c r="G174" s="473">
        <v>114.4</v>
      </c>
      <c r="H174" s="473">
        <v>51.8</v>
      </c>
      <c r="I174" s="473">
        <v>200</v>
      </c>
      <c r="J174" s="473">
        <v>0</v>
      </c>
      <c r="K174" s="560">
        <v>0</v>
      </c>
      <c r="L174" s="474">
        <v>36.4</v>
      </c>
      <c r="M174" s="593">
        <v>543.6</v>
      </c>
      <c r="N174" s="473">
        <v>429.8</v>
      </c>
      <c r="O174" s="477">
        <v>167.4</v>
      </c>
    </row>
    <row r="175" spans="1:15" ht="12.75">
      <c r="A175" s="209" t="s">
        <v>3</v>
      </c>
      <c r="B175" s="557">
        <v>0</v>
      </c>
      <c r="C175" s="558">
        <v>100.9</v>
      </c>
      <c r="D175" s="558">
        <v>0</v>
      </c>
      <c r="E175" s="558">
        <v>513.7</v>
      </c>
      <c r="F175" s="559">
        <v>620.9</v>
      </c>
      <c r="G175" s="558">
        <v>271.5</v>
      </c>
      <c r="H175" s="558">
        <v>0</v>
      </c>
      <c r="I175" s="558">
        <v>0</v>
      </c>
      <c r="J175" s="558">
        <v>0</v>
      </c>
      <c r="K175" s="560">
        <v>0</v>
      </c>
      <c r="L175" s="559">
        <v>36.8</v>
      </c>
      <c r="M175" s="572">
        <v>389.1</v>
      </c>
      <c r="N175" s="558">
        <v>685.5</v>
      </c>
      <c r="O175" s="562">
        <v>271</v>
      </c>
    </row>
    <row r="176" spans="1:15" ht="12.75">
      <c r="A176" s="209" t="s">
        <v>5</v>
      </c>
      <c r="B176" s="573">
        <v>46</v>
      </c>
      <c r="C176" s="574">
        <v>0</v>
      </c>
      <c r="D176" s="574">
        <v>0</v>
      </c>
      <c r="E176" s="574">
        <v>600</v>
      </c>
      <c r="F176" s="575">
        <v>432.7</v>
      </c>
      <c r="G176" s="574">
        <v>165.6</v>
      </c>
      <c r="H176" s="574">
        <v>0</v>
      </c>
      <c r="I176" s="574">
        <v>0</v>
      </c>
      <c r="J176" s="574">
        <v>0</v>
      </c>
      <c r="K176" s="560">
        <v>0</v>
      </c>
      <c r="L176" s="575">
        <v>0</v>
      </c>
      <c r="M176" s="576">
        <v>669.2</v>
      </c>
      <c r="N176" s="574">
        <v>385</v>
      </c>
      <c r="O176" s="577">
        <v>161</v>
      </c>
    </row>
    <row r="177" spans="1:15" ht="12.75">
      <c r="A177" s="211" t="s">
        <v>7</v>
      </c>
      <c r="B177" s="551">
        <v>0</v>
      </c>
      <c r="C177" s="552">
        <v>0</v>
      </c>
      <c r="D177" s="552">
        <v>0</v>
      </c>
      <c r="E177" s="552">
        <v>380</v>
      </c>
      <c r="F177" s="552">
        <v>478.9</v>
      </c>
      <c r="G177" s="552">
        <v>85.7</v>
      </c>
      <c r="H177" s="552">
        <v>0</v>
      </c>
      <c r="I177" s="552">
        <v>0</v>
      </c>
      <c r="J177" s="552">
        <v>0</v>
      </c>
      <c r="K177" s="560">
        <v>0</v>
      </c>
      <c r="L177" s="578">
        <v>0</v>
      </c>
      <c r="M177" s="579">
        <v>533.3</v>
      </c>
      <c r="N177" s="552">
        <v>363</v>
      </c>
      <c r="O177" s="555">
        <v>152</v>
      </c>
    </row>
    <row r="178" spans="1:15" ht="13.5" thickBot="1">
      <c r="A178" s="211" t="s">
        <v>9</v>
      </c>
      <c r="B178" s="551">
        <v>0</v>
      </c>
      <c r="C178" s="552">
        <v>0</v>
      </c>
      <c r="D178" s="552">
        <v>0</v>
      </c>
      <c r="E178" s="552">
        <v>0</v>
      </c>
      <c r="F178" s="552">
        <v>15.6</v>
      </c>
      <c r="G178" s="552">
        <v>0</v>
      </c>
      <c r="H178" s="552">
        <v>0</v>
      </c>
      <c r="I178" s="552">
        <v>0</v>
      </c>
      <c r="J178" s="552">
        <v>0</v>
      </c>
      <c r="K178" s="560">
        <v>0</v>
      </c>
      <c r="L178" s="553">
        <v>0</v>
      </c>
      <c r="M178" s="554">
        <v>0</v>
      </c>
      <c r="N178" s="552">
        <v>0</v>
      </c>
      <c r="O178" s="555">
        <v>0</v>
      </c>
    </row>
    <row r="179" spans="1:15" ht="13.5" thickBot="1">
      <c r="A179" s="32" t="s">
        <v>13</v>
      </c>
      <c r="B179" s="605">
        <f aca="true" t="shared" si="21" ref="B179:O179">SUM(B173:B178)</f>
        <v>46</v>
      </c>
      <c r="C179" s="605">
        <f t="shared" si="21"/>
        <v>100.9</v>
      </c>
      <c r="D179" s="605">
        <f t="shared" si="21"/>
        <v>445.9</v>
      </c>
      <c r="E179" s="605">
        <f t="shared" si="21"/>
        <v>1945.1</v>
      </c>
      <c r="F179" s="605">
        <f t="shared" si="21"/>
        <v>2203.2999999999997</v>
      </c>
      <c r="G179" s="605">
        <f t="shared" si="21"/>
        <v>663.1</v>
      </c>
      <c r="H179" s="605">
        <f t="shared" si="21"/>
        <v>51.8</v>
      </c>
      <c r="I179" s="605">
        <f t="shared" si="21"/>
        <v>200</v>
      </c>
      <c r="J179" s="605">
        <f t="shared" si="21"/>
        <v>0</v>
      </c>
      <c r="K179" s="605">
        <f t="shared" si="21"/>
        <v>0</v>
      </c>
      <c r="L179" s="606">
        <f t="shared" si="21"/>
        <v>73.19999999999999</v>
      </c>
      <c r="M179" s="605">
        <f t="shared" si="21"/>
        <v>2249.2</v>
      </c>
      <c r="N179" s="605">
        <f t="shared" si="21"/>
        <v>1866.9</v>
      </c>
      <c r="O179" s="607">
        <f t="shared" si="21"/>
        <v>766.6</v>
      </c>
    </row>
    <row r="180" spans="1:15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56"/>
    </row>
    <row r="181" spans="1:13" ht="18">
      <c r="A181" s="8"/>
      <c r="B181" s="6" t="s">
        <v>65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047" t="s">
        <v>19</v>
      </c>
      <c r="B182" s="1050" t="s">
        <v>30</v>
      </c>
      <c r="C182" s="1050"/>
      <c r="D182" s="1050"/>
      <c r="E182" s="1050"/>
      <c r="F182" s="1018" t="s">
        <v>225</v>
      </c>
      <c r="G182" s="1029" t="s">
        <v>226</v>
      </c>
      <c r="H182" s="1020" t="s">
        <v>42</v>
      </c>
      <c r="I182" s="1020"/>
      <c r="J182" s="1020"/>
      <c r="K182" s="1020"/>
      <c r="L182" s="1021"/>
      <c r="M182" s="1015" t="s">
        <v>229</v>
      </c>
      <c r="N182" s="47" t="s">
        <v>1</v>
      </c>
      <c r="O182" s="59" t="s">
        <v>33</v>
      </c>
    </row>
    <row r="183" spans="1:15" ht="20.25" thickBot="1">
      <c r="A183" s="1048"/>
      <c r="B183" s="43" t="s">
        <v>23</v>
      </c>
      <c r="C183" s="195" t="s">
        <v>24</v>
      </c>
      <c r="D183" s="195" t="s">
        <v>16</v>
      </c>
      <c r="E183" s="195" t="s">
        <v>25</v>
      </c>
      <c r="F183" s="1019"/>
      <c r="G183" s="1030"/>
      <c r="H183" s="153" t="s">
        <v>18</v>
      </c>
      <c r="I183" s="153" t="s">
        <v>17</v>
      </c>
      <c r="J183" s="260" t="s">
        <v>26</v>
      </c>
      <c r="K183" s="261" t="s">
        <v>27</v>
      </c>
      <c r="L183" s="155" t="s">
        <v>28</v>
      </c>
      <c r="M183" s="1016"/>
      <c r="N183" s="195" t="s">
        <v>29</v>
      </c>
      <c r="O183" s="33" t="s">
        <v>29</v>
      </c>
    </row>
    <row r="184" spans="1:15" ht="12.75">
      <c r="A184" s="212" t="s">
        <v>10</v>
      </c>
      <c r="B184" s="506">
        <v>0</v>
      </c>
      <c r="C184" s="507">
        <v>0</v>
      </c>
      <c r="D184" s="507">
        <v>0</v>
      </c>
      <c r="E184" s="507">
        <v>0</v>
      </c>
      <c r="F184" s="507">
        <v>104.6</v>
      </c>
      <c r="G184" s="507">
        <v>0</v>
      </c>
      <c r="H184" s="507">
        <v>0</v>
      </c>
      <c r="I184" s="507">
        <v>0</v>
      </c>
      <c r="J184" s="507">
        <v>0</v>
      </c>
      <c r="K184" s="507">
        <v>0</v>
      </c>
      <c r="L184" s="476">
        <v>0</v>
      </c>
      <c r="M184" s="594">
        <v>0</v>
      </c>
      <c r="N184" s="507">
        <v>0</v>
      </c>
      <c r="O184" s="477">
        <v>0</v>
      </c>
    </row>
    <row r="185" spans="1:15" ht="12.75">
      <c r="A185" s="211" t="s">
        <v>8</v>
      </c>
      <c r="B185" s="595">
        <v>183</v>
      </c>
      <c r="C185" s="596">
        <v>61.7</v>
      </c>
      <c r="D185" s="596">
        <v>3.1</v>
      </c>
      <c r="E185" s="596">
        <v>436.6</v>
      </c>
      <c r="F185" s="596">
        <v>316.9</v>
      </c>
      <c r="G185" s="596">
        <v>135.4</v>
      </c>
      <c r="H185" s="596">
        <v>98.7</v>
      </c>
      <c r="I185" s="596">
        <v>93.5</v>
      </c>
      <c r="J185" s="596">
        <v>0</v>
      </c>
      <c r="K185" s="462">
        <v>0</v>
      </c>
      <c r="L185" s="597">
        <v>64.4</v>
      </c>
      <c r="M185" s="594">
        <v>506</v>
      </c>
      <c r="N185" s="596">
        <v>651.6</v>
      </c>
      <c r="O185" s="477">
        <v>272.2</v>
      </c>
    </row>
    <row r="186" spans="1:15" ht="12.75">
      <c r="A186" s="211" t="s">
        <v>3</v>
      </c>
      <c r="B186" s="551">
        <v>147.1</v>
      </c>
      <c r="C186" s="552">
        <v>98</v>
      </c>
      <c r="D186" s="552">
        <v>0</v>
      </c>
      <c r="E186" s="552">
        <v>649.7</v>
      </c>
      <c r="F186" s="552">
        <v>419.2</v>
      </c>
      <c r="G186" s="552">
        <v>113.7</v>
      </c>
      <c r="H186" s="552">
        <v>115.8</v>
      </c>
      <c r="I186" s="552">
        <v>103.6</v>
      </c>
      <c r="J186" s="552">
        <v>0</v>
      </c>
      <c r="K186" s="462">
        <v>0</v>
      </c>
      <c r="L186" s="578">
        <v>132.8</v>
      </c>
      <c r="M186" s="579">
        <v>741.8</v>
      </c>
      <c r="N186" s="552">
        <v>792</v>
      </c>
      <c r="O186" s="562">
        <v>331</v>
      </c>
    </row>
    <row r="187" spans="1:15" ht="12.75">
      <c r="A187" s="211" t="s">
        <v>5</v>
      </c>
      <c r="B187" s="551">
        <v>0</v>
      </c>
      <c r="C187" s="552">
        <v>0</v>
      </c>
      <c r="D187" s="552">
        <v>0</v>
      </c>
      <c r="E187" s="552">
        <v>0</v>
      </c>
      <c r="F187" s="552">
        <v>0</v>
      </c>
      <c r="G187" s="552">
        <v>0</v>
      </c>
      <c r="H187" s="552">
        <v>0</v>
      </c>
      <c r="I187" s="552">
        <v>0</v>
      </c>
      <c r="J187" s="552">
        <v>0</v>
      </c>
      <c r="K187" s="462">
        <v>0</v>
      </c>
      <c r="L187" s="553">
        <v>0</v>
      </c>
      <c r="M187" s="554">
        <v>0</v>
      </c>
      <c r="N187" s="552">
        <v>0</v>
      </c>
      <c r="O187" s="555">
        <v>0</v>
      </c>
    </row>
    <row r="188" spans="1:15" ht="12.75">
      <c r="A188" s="211" t="s">
        <v>7</v>
      </c>
      <c r="B188" s="551">
        <v>0</v>
      </c>
      <c r="C188" s="552">
        <v>0</v>
      </c>
      <c r="D188" s="552">
        <v>0</v>
      </c>
      <c r="E188" s="552">
        <v>0</v>
      </c>
      <c r="F188" s="552">
        <v>0</v>
      </c>
      <c r="G188" s="552">
        <v>0</v>
      </c>
      <c r="H188" s="552">
        <v>0</v>
      </c>
      <c r="I188" s="552">
        <v>0</v>
      </c>
      <c r="J188" s="552">
        <v>0</v>
      </c>
      <c r="K188" s="462">
        <v>0</v>
      </c>
      <c r="L188" s="553">
        <v>0</v>
      </c>
      <c r="M188" s="554">
        <v>0</v>
      </c>
      <c r="N188" s="552">
        <v>0</v>
      </c>
      <c r="O188" s="550">
        <v>0</v>
      </c>
    </row>
    <row r="189" spans="1:15" ht="13.5" thickBot="1">
      <c r="A189" s="211" t="s">
        <v>9</v>
      </c>
      <c r="B189" s="551">
        <v>0</v>
      </c>
      <c r="C189" s="552">
        <v>0</v>
      </c>
      <c r="D189" s="552">
        <v>0</v>
      </c>
      <c r="E189" s="552">
        <v>0</v>
      </c>
      <c r="F189" s="552">
        <v>0</v>
      </c>
      <c r="G189" s="552">
        <v>0</v>
      </c>
      <c r="H189" s="552">
        <v>0</v>
      </c>
      <c r="I189" s="552">
        <v>0</v>
      </c>
      <c r="J189" s="552">
        <v>0</v>
      </c>
      <c r="K189" s="462">
        <v>0</v>
      </c>
      <c r="L189" s="553">
        <v>0</v>
      </c>
      <c r="M189" s="554">
        <v>0</v>
      </c>
      <c r="N189" s="552">
        <v>0</v>
      </c>
      <c r="O189" s="555">
        <v>0</v>
      </c>
    </row>
    <row r="190" spans="1:15" ht="13.5" thickBot="1">
      <c r="A190" s="32" t="s">
        <v>13</v>
      </c>
      <c r="B190" s="605">
        <f aca="true" t="shared" si="22" ref="B190:O190">SUM(B184:B189)</f>
        <v>330.1</v>
      </c>
      <c r="C190" s="605">
        <f t="shared" si="22"/>
        <v>159.7</v>
      </c>
      <c r="D190" s="605">
        <f t="shared" si="22"/>
        <v>3.1</v>
      </c>
      <c r="E190" s="605">
        <f t="shared" si="22"/>
        <v>1086.3000000000002</v>
      </c>
      <c r="F190" s="605">
        <f t="shared" si="22"/>
        <v>840.7</v>
      </c>
      <c r="G190" s="605">
        <f t="shared" si="22"/>
        <v>249.10000000000002</v>
      </c>
      <c r="H190" s="605">
        <f t="shared" si="22"/>
        <v>214.5</v>
      </c>
      <c r="I190" s="605">
        <f t="shared" si="22"/>
        <v>197.1</v>
      </c>
      <c r="J190" s="605">
        <f t="shared" si="22"/>
        <v>0</v>
      </c>
      <c r="K190" s="605">
        <f t="shared" si="22"/>
        <v>0</v>
      </c>
      <c r="L190" s="606">
        <f t="shared" si="22"/>
        <v>197.20000000000002</v>
      </c>
      <c r="M190" s="605">
        <f t="shared" si="22"/>
        <v>1247.8</v>
      </c>
      <c r="N190" s="605">
        <f t="shared" si="22"/>
        <v>1443.6</v>
      </c>
      <c r="O190" s="607">
        <f t="shared" si="22"/>
        <v>603.2</v>
      </c>
    </row>
    <row r="191" ht="12.75"/>
    <row r="192" spans="1:13" ht="18">
      <c r="A192" s="8"/>
      <c r="B192" s="6" t="s">
        <v>236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047" t="s">
        <v>19</v>
      </c>
      <c r="B193" s="1049" t="s">
        <v>30</v>
      </c>
      <c r="C193" s="1050"/>
      <c r="D193" s="1050"/>
      <c r="E193" s="1051"/>
      <c r="F193" s="1052" t="s">
        <v>225</v>
      </c>
      <c r="G193" s="1052" t="s">
        <v>226</v>
      </c>
      <c r="H193" s="1054" t="s">
        <v>42</v>
      </c>
      <c r="I193" s="1028"/>
      <c r="J193" s="1028"/>
      <c r="K193" s="1028"/>
      <c r="L193" s="1055"/>
      <c r="M193" s="1058" t="s">
        <v>229</v>
      </c>
      <c r="N193" s="47" t="s">
        <v>1</v>
      </c>
      <c r="O193" s="59" t="s">
        <v>33</v>
      </c>
    </row>
    <row r="194" spans="1:15" ht="20.25" thickBot="1">
      <c r="A194" s="1048"/>
      <c r="B194" s="43" t="s">
        <v>23</v>
      </c>
      <c r="C194" s="195" t="s">
        <v>24</v>
      </c>
      <c r="D194" s="195" t="s">
        <v>16</v>
      </c>
      <c r="E194" s="195" t="s">
        <v>25</v>
      </c>
      <c r="F194" s="1053"/>
      <c r="G194" s="1053"/>
      <c r="H194" s="153" t="s">
        <v>18</v>
      </c>
      <c r="I194" s="153" t="s">
        <v>17</v>
      </c>
      <c r="J194" s="260" t="s">
        <v>26</v>
      </c>
      <c r="K194" s="261" t="s">
        <v>27</v>
      </c>
      <c r="L194" s="155" t="s">
        <v>28</v>
      </c>
      <c r="M194" s="1059"/>
      <c r="N194" s="195" t="s">
        <v>29</v>
      </c>
      <c r="O194" s="33" t="s">
        <v>29</v>
      </c>
    </row>
    <row r="195" spans="1:15" ht="12.75">
      <c r="A195" s="212" t="s">
        <v>10</v>
      </c>
      <c r="B195" s="326">
        <v>0</v>
      </c>
      <c r="C195" s="327">
        <v>0</v>
      </c>
      <c r="D195" s="327">
        <v>0</v>
      </c>
      <c r="E195" s="327">
        <v>0</v>
      </c>
      <c r="F195" s="329">
        <v>0</v>
      </c>
      <c r="G195" s="329">
        <v>0</v>
      </c>
      <c r="H195" s="329">
        <v>0</v>
      </c>
      <c r="I195" s="329">
        <v>0</v>
      </c>
      <c r="J195" s="329">
        <v>0</v>
      </c>
      <c r="K195" s="329">
        <v>0</v>
      </c>
      <c r="L195" s="332">
        <v>0</v>
      </c>
      <c r="M195" s="333">
        <v>0</v>
      </c>
      <c r="N195" s="329">
        <v>0</v>
      </c>
      <c r="O195" s="302">
        <v>0</v>
      </c>
    </row>
    <row r="196" spans="1:15" ht="12.75">
      <c r="A196" s="211" t="s">
        <v>8</v>
      </c>
      <c r="B196" s="328">
        <v>0</v>
      </c>
      <c r="C196" s="329">
        <v>0</v>
      </c>
      <c r="D196" s="329">
        <v>0</v>
      </c>
      <c r="E196" s="329">
        <v>0</v>
      </c>
      <c r="F196" s="329">
        <v>0</v>
      </c>
      <c r="G196" s="329">
        <v>0</v>
      </c>
      <c r="H196" s="329">
        <v>0</v>
      </c>
      <c r="I196" s="329">
        <v>0</v>
      </c>
      <c r="J196" s="329">
        <v>0</v>
      </c>
      <c r="K196" s="329">
        <v>0</v>
      </c>
      <c r="L196" s="332">
        <v>0</v>
      </c>
      <c r="M196" s="333">
        <v>0</v>
      </c>
      <c r="N196" s="329">
        <v>0</v>
      </c>
      <c r="O196" s="302">
        <v>0</v>
      </c>
    </row>
    <row r="197" spans="1:15" ht="12.75">
      <c r="A197" s="211" t="s">
        <v>3</v>
      </c>
      <c r="B197" s="330">
        <v>0</v>
      </c>
      <c r="C197" s="298">
        <v>0</v>
      </c>
      <c r="D197" s="298">
        <v>0</v>
      </c>
      <c r="E197" s="298">
        <v>0</v>
      </c>
      <c r="F197" s="298">
        <v>0</v>
      </c>
      <c r="G197" s="298">
        <v>0</v>
      </c>
      <c r="H197" s="298">
        <v>0</v>
      </c>
      <c r="I197" s="298">
        <v>0</v>
      </c>
      <c r="J197" s="329">
        <v>0</v>
      </c>
      <c r="K197" s="329">
        <v>0</v>
      </c>
      <c r="L197" s="331">
        <v>0</v>
      </c>
      <c r="M197" s="297">
        <v>0</v>
      </c>
      <c r="N197" s="298">
        <v>0</v>
      </c>
      <c r="O197" s="303">
        <v>0</v>
      </c>
    </row>
    <row r="198" spans="1:15" ht="12.75">
      <c r="A198" s="211" t="s">
        <v>5</v>
      </c>
      <c r="B198" s="330">
        <v>145</v>
      </c>
      <c r="C198" s="298">
        <v>133</v>
      </c>
      <c r="D198" s="298">
        <v>0</v>
      </c>
      <c r="E198" s="298">
        <v>690.7</v>
      </c>
      <c r="F198" s="298">
        <v>501.6</v>
      </c>
      <c r="G198" s="298">
        <v>115.2</v>
      </c>
      <c r="H198" s="298">
        <v>99.1</v>
      </c>
      <c r="I198" s="298">
        <v>95.1</v>
      </c>
      <c r="J198" s="329">
        <v>0</v>
      </c>
      <c r="K198" s="329">
        <v>0</v>
      </c>
      <c r="L198" s="331">
        <v>152.4</v>
      </c>
      <c r="M198" s="297">
        <v>738.5</v>
      </c>
      <c r="N198" s="298">
        <v>848</v>
      </c>
      <c r="O198" s="304">
        <v>354</v>
      </c>
    </row>
    <row r="199" spans="1:15" ht="12.75">
      <c r="A199" s="211" t="s">
        <v>7</v>
      </c>
      <c r="B199" s="330">
        <v>0</v>
      </c>
      <c r="C199" s="298">
        <v>0</v>
      </c>
      <c r="D199" s="298">
        <v>0</v>
      </c>
      <c r="E199" s="298">
        <v>0</v>
      </c>
      <c r="F199" s="298">
        <v>144.8</v>
      </c>
      <c r="G199" s="298">
        <v>64.2</v>
      </c>
      <c r="H199" s="298">
        <v>0</v>
      </c>
      <c r="I199" s="298">
        <v>0</v>
      </c>
      <c r="J199" s="329">
        <v>0</v>
      </c>
      <c r="K199" s="329">
        <v>0</v>
      </c>
      <c r="L199" s="331">
        <v>0</v>
      </c>
      <c r="M199" s="297">
        <v>307.1</v>
      </c>
      <c r="N199" s="298">
        <v>8.6</v>
      </c>
      <c r="O199" s="305">
        <v>139.9</v>
      </c>
    </row>
    <row r="200" spans="1:15" ht="13.5" thickBot="1">
      <c r="A200" s="211" t="s">
        <v>9</v>
      </c>
      <c r="B200" s="330">
        <v>0</v>
      </c>
      <c r="C200" s="298">
        <v>0</v>
      </c>
      <c r="D200" s="298">
        <v>0</v>
      </c>
      <c r="E200" s="298">
        <v>0</v>
      </c>
      <c r="F200" s="298">
        <v>69.3</v>
      </c>
      <c r="G200" s="298">
        <v>0</v>
      </c>
      <c r="H200" s="298">
        <v>0</v>
      </c>
      <c r="I200" s="298">
        <v>0</v>
      </c>
      <c r="J200" s="329">
        <v>0</v>
      </c>
      <c r="K200" s="329">
        <v>0</v>
      </c>
      <c r="L200" s="331">
        <v>0</v>
      </c>
      <c r="M200" s="297">
        <v>0</v>
      </c>
      <c r="N200" s="298">
        <v>0</v>
      </c>
      <c r="O200" s="304">
        <v>0</v>
      </c>
    </row>
    <row r="201" spans="1:15" ht="13.5" thickBot="1">
      <c r="A201" s="32" t="s">
        <v>13</v>
      </c>
      <c r="B201" s="565">
        <f aca="true" t="shared" si="23" ref="B201:O201">SUM(B195:B200)</f>
        <v>145</v>
      </c>
      <c r="C201" s="565">
        <f t="shared" si="23"/>
        <v>133</v>
      </c>
      <c r="D201" s="565">
        <f t="shared" si="23"/>
        <v>0</v>
      </c>
      <c r="E201" s="565">
        <f t="shared" si="23"/>
        <v>690.7</v>
      </c>
      <c r="F201" s="565">
        <f t="shared" si="23"/>
        <v>715.7</v>
      </c>
      <c r="G201" s="565">
        <f t="shared" si="23"/>
        <v>179.4</v>
      </c>
      <c r="H201" s="565">
        <f t="shared" si="23"/>
        <v>99.1</v>
      </c>
      <c r="I201" s="565">
        <f t="shared" si="23"/>
        <v>95.1</v>
      </c>
      <c r="J201" s="565">
        <f t="shared" si="23"/>
        <v>0</v>
      </c>
      <c r="K201" s="565">
        <f t="shared" si="23"/>
        <v>0</v>
      </c>
      <c r="L201" s="566">
        <f t="shared" si="23"/>
        <v>152.4</v>
      </c>
      <c r="M201" s="565">
        <f t="shared" si="23"/>
        <v>1045.6</v>
      </c>
      <c r="N201" s="565">
        <f t="shared" si="23"/>
        <v>856.6</v>
      </c>
      <c r="O201" s="567">
        <f t="shared" si="23"/>
        <v>493.9</v>
      </c>
    </row>
    <row r="202" ht="12.75"/>
    <row r="203" spans="1:13" ht="18">
      <c r="A203" s="8"/>
      <c r="B203" s="6" t="s">
        <v>117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047" t="s">
        <v>19</v>
      </c>
      <c r="B204" s="1050" t="s">
        <v>30</v>
      </c>
      <c r="C204" s="1050"/>
      <c r="D204" s="1050"/>
      <c r="E204" s="1050"/>
      <c r="F204" s="1018" t="s">
        <v>225</v>
      </c>
      <c r="G204" s="1029" t="s">
        <v>226</v>
      </c>
      <c r="H204" s="1020" t="s">
        <v>42</v>
      </c>
      <c r="I204" s="1020"/>
      <c r="J204" s="1020"/>
      <c r="K204" s="1020"/>
      <c r="L204" s="1021"/>
      <c r="M204" s="1015" t="s">
        <v>229</v>
      </c>
      <c r="N204" s="47" t="s">
        <v>1</v>
      </c>
      <c r="O204" s="59" t="s">
        <v>33</v>
      </c>
      <c r="R204" s="598"/>
    </row>
    <row r="205" spans="1:15" ht="20.25" thickBot="1">
      <c r="A205" s="1048"/>
      <c r="B205" s="31" t="s">
        <v>23</v>
      </c>
      <c r="C205" s="25" t="s">
        <v>24</v>
      </c>
      <c r="D205" s="25" t="s">
        <v>16</v>
      </c>
      <c r="E205" s="25" t="s">
        <v>25</v>
      </c>
      <c r="F205" s="1019"/>
      <c r="G205" s="1030"/>
      <c r="H205" s="153" t="s">
        <v>18</v>
      </c>
      <c r="I205" s="153" t="s">
        <v>17</v>
      </c>
      <c r="J205" s="260" t="s">
        <v>26</v>
      </c>
      <c r="K205" s="261" t="s">
        <v>27</v>
      </c>
      <c r="L205" s="155" t="s">
        <v>28</v>
      </c>
      <c r="M205" s="1016"/>
      <c r="N205" s="25" t="s">
        <v>29</v>
      </c>
      <c r="O205" s="33" t="s">
        <v>29</v>
      </c>
    </row>
    <row r="206" spans="1:15" ht="12.75">
      <c r="A206" s="208" t="s">
        <v>10</v>
      </c>
      <c r="B206" s="263">
        <v>0</v>
      </c>
      <c r="C206" s="291">
        <v>0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2">
        <v>0</v>
      </c>
      <c r="M206" s="263">
        <v>0</v>
      </c>
      <c r="N206" s="291">
        <v>0</v>
      </c>
      <c r="O206" s="302">
        <v>0</v>
      </c>
    </row>
    <row r="207" spans="1:15" ht="12.75">
      <c r="A207" s="209" t="s">
        <v>8</v>
      </c>
      <c r="B207" s="263">
        <v>0</v>
      </c>
      <c r="C207" s="291">
        <v>0</v>
      </c>
      <c r="D207" s="291">
        <v>0</v>
      </c>
      <c r="E207" s="291">
        <v>160</v>
      </c>
      <c r="F207" s="293">
        <v>572.4</v>
      </c>
      <c r="G207" s="291">
        <v>82.1</v>
      </c>
      <c r="H207" s="291">
        <v>80</v>
      </c>
      <c r="I207" s="291">
        <v>100</v>
      </c>
      <c r="J207" s="291">
        <v>0</v>
      </c>
      <c r="K207" s="221">
        <v>0</v>
      </c>
      <c r="L207" s="334">
        <v>0</v>
      </c>
      <c r="M207" s="263">
        <v>161.2</v>
      </c>
      <c r="N207" s="291">
        <v>447.8</v>
      </c>
      <c r="O207" s="302">
        <v>189.6</v>
      </c>
    </row>
    <row r="208" spans="1:15" ht="12.75" customHeight="1">
      <c r="A208" s="1060" t="s">
        <v>222</v>
      </c>
      <c r="B208" s="1062">
        <v>0</v>
      </c>
      <c r="C208" s="1056">
        <v>0</v>
      </c>
      <c r="D208" s="1056">
        <v>0</v>
      </c>
      <c r="E208" s="1056">
        <v>297.8</v>
      </c>
      <c r="F208" s="1056">
        <v>0</v>
      </c>
      <c r="G208" s="1056">
        <v>0</v>
      </c>
      <c r="H208" s="1056">
        <v>60.5</v>
      </c>
      <c r="I208" s="1056">
        <v>71.1</v>
      </c>
      <c r="J208" s="1056">
        <v>0</v>
      </c>
      <c r="K208" s="1096">
        <v>0</v>
      </c>
      <c r="L208" s="1094">
        <v>0</v>
      </c>
      <c r="M208" s="1090">
        <v>0</v>
      </c>
      <c r="N208" s="1056">
        <v>41.6</v>
      </c>
      <c r="O208" s="1092">
        <v>11.2</v>
      </c>
    </row>
    <row r="209" spans="1:15" ht="12.75">
      <c r="A209" s="1061"/>
      <c r="B209" s="1063"/>
      <c r="C209" s="1057"/>
      <c r="D209" s="1057"/>
      <c r="E209" s="1057"/>
      <c r="F209" s="1057"/>
      <c r="G209" s="1057"/>
      <c r="H209" s="1057"/>
      <c r="I209" s="1057"/>
      <c r="J209" s="1057"/>
      <c r="K209" s="1097"/>
      <c r="L209" s="1095"/>
      <c r="M209" s="1091"/>
      <c r="N209" s="1057"/>
      <c r="O209" s="1093"/>
    </row>
    <row r="210" spans="1:15" ht="12.75">
      <c r="A210" s="209" t="s">
        <v>3</v>
      </c>
      <c r="B210" s="294">
        <v>0</v>
      </c>
      <c r="C210" s="295">
        <v>0</v>
      </c>
      <c r="D210" s="295">
        <v>0</v>
      </c>
      <c r="E210" s="295">
        <v>0</v>
      </c>
      <c r="F210" s="296">
        <v>0</v>
      </c>
      <c r="G210" s="295">
        <v>0</v>
      </c>
      <c r="H210" s="295">
        <v>0</v>
      </c>
      <c r="I210" s="295">
        <v>0</v>
      </c>
      <c r="J210" s="295">
        <v>0</v>
      </c>
      <c r="K210" s="221">
        <v>0</v>
      </c>
      <c r="L210" s="335">
        <v>0</v>
      </c>
      <c r="M210" s="294">
        <v>0</v>
      </c>
      <c r="N210" s="295">
        <v>0</v>
      </c>
      <c r="O210" s="303">
        <v>0</v>
      </c>
    </row>
    <row r="211" spans="1:15" ht="13.5" thickBot="1">
      <c r="A211" s="209" t="s">
        <v>5</v>
      </c>
      <c r="B211" s="299">
        <v>0</v>
      </c>
      <c r="C211" s="300">
        <v>0</v>
      </c>
      <c r="D211" s="300">
        <v>0</v>
      </c>
      <c r="E211" s="300">
        <v>0</v>
      </c>
      <c r="F211" s="301">
        <v>0</v>
      </c>
      <c r="G211" s="300">
        <v>0</v>
      </c>
      <c r="H211" s="300">
        <v>0</v>
      </c>
      <c r="I211" s="300">
        <v>0</v>
      </c>
      <c r="J211" s="300">
        <v>0</v>
      </c>
      <c r="K211" s="221">
        <v>0</v>
      </c>
      <c r="L211" s="336">
        <v>0</v>
      </c>
      <c r="M211" s="299">
        <v>0</v>
      </c>
      <c r="N211" s="300">
        <v>0</v>
      </c>
      <c r="O211" s="305">
        <v>0</v>
      </c>
    </row>
    <row r="212" spans="1:15" ht="13.5" thickBot="1">
      <c r="A212" s="32" t="s">
        <v>13</v>
      </c>
      <c r="B212" s="346">
        <f aca="true" t="shared" si="24" ref="B212:O212">SUM(B206:B211)</f>
        <v>0</v>
      </c>
      <c r="C212" s="346">
        <f t="shared" si="24"/>
        <v>0</v>
      </c>
      <c r="D212" s="346">
        <f t="shared" si="24"/>
        <v>0</v>
      </c>
      <c r="E212" s="346">
        <f t="shared" si="24"/>
        <v>457.8</v>
      </c>
      <c r="F212" s="346">
        <f t="shared" si="24"/>
        <v>572.4</v>
      </c>
      <c r="G212" s="346">
        <f t="shared" si="24"/>
        <v>82.1</v>
      </c>
      <c r="H212" s="346">
        <f t="shared" si="24"/>
        <v>140.5</v>
      </c>
      <c r="I212" s="346">
        <f t="shared" si="24"/>
        <v>171.1</v>
      </c>
      <c r="J212" s="346">
        <f t="shared" si="24"/>
        <v>0</v>
      </c>
      <c r="K212" s="565">
        <f t="shared" si="24"/>
        <v>0</v>
      </c>
      <c r="L212" s="568">
        <f t="shared" si="24"/>
        <v>0</v>
      </c>
      <c r="M212" s="346">
        <f t="shared" si="24"/>
        <v>161.2</v>
      </c>
      <c r="N212" s="346">
        <f t="shared" si="24"/>
        <v>489.40000000000003</v>
      </c>
      <c r="O212" s="569">
        <f t="shared" si="24"/>
        <v>200.79999999999998</v>
      </c>
    </row>
    <row r="213" ht="12.75"/>
    <row r="214" spans="1:13" ht="18">
      <c r="A214" s="8"/>
      <c r="B214" s="6" t="s">
        <v>237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047" t="s">
        <v>19</v>
      </c>
      <c r="B215" s="1049" t="s">
        <v>30</v>
      </c>
      <c r="C215" s="1050"/>
      <c r="D215" s="1050"/>
      <c r="E215" s="1051"/>
      <c r="F215" s="1052" t="s">
        <v>225</v>
      </c>
      <c r="G215" s="1052" t="s">
        <v>226</v>
      </c>
      <c r="H215" s="1054" t="s">
        <v>42</v>
      </c>
      <c r="I215" s="1028"/>
      <c r="J215" s="1028"/>
      <c r="K215" s="1028"/>
      <c r="L215" s="1055"/>
      <c r="M215" s="1058" t="s">
        <v>229</v>
      </c>
      <c r="N215" s="47" t="s">
        <v>1</v>
      </c>
      <c r="O215" s="59" t="s">
        <v>33</v>
      </c>
    </row>
    <row r="216" spans="1:15" ht="20.25" thickBot="1">
      <c r="A216" s="1048"/>
      <c r="B216" s="31" t="s">
        <v>23</v>
      </c>
      <c r="C216" s="25" t="s">
        <v>24</v>
      </c>
      <c r="D216" s="25" t="s">
        <v>16</v>
      </c>
      <c r="E216" s="25" t="s">
        <v>25</v>
      </c>
      <c r="F216" s="1053"/>
      <c r="G216" s="1053"/>
      <c r="H216" s="153" t="s">
        <v>18</v>
      </c>
      <c r="I216" s="153" t="s">
        <v>17</v>
      </c>
      <c r="J216" s="260" t="s">
        <v>26</v>
      </c>
      <c r="K216" s="261" t="s">
        <v>27</v>
      </c>
      <c r="L216" s="155" t="s">
        <v>28</v>
      </c>
      <c r="M216" s="1059"/>
      <c r="N216" s="25" t="s">
        <v>29</v>
      </c>
      <c r="O216" s="33" t="s">
        <v>29</v>
      </c>
    </row>
    <row r="217" spans="1:15" ht="12.75">
      <c r="A217" s="208" t="s">
        <v>10</v>
      </c>
      <c r="B217" s="263">
        <v>0</v>
      </c>
      <c r="C217" s="291">
        <v>0</v>
      </c>
      <c r="D217" s="291">
        <v>0</v>
      </c>
      <c r="E217" s="291">
        <v>0</v>
      </c>
      <c r="F217" s="291">
        <v>0</v>
      </c>
      <c r="G217" s="291">
        <v>0</v>
      </c>
      <c r="H217" s="291">
        <v>0</v>
      </c>
      <c r="I217" s="291">
        <v>0</v>
      </c>
      <c r="J217" s="291">
        <v>0</v>
      </c>
      <c r="K217" s="291">
        <v>0</v>
      </c>
      <c r="L217" s="292">
        <v>0</v>
      </c>
      <c r="M217" s="263">
        <v>0</v>
      </c>
      <c r="N217" s="291">
        <v>0</v>
      </c>
      <c r="O217" s="302">
        <v>0</v>
      </c>
    </row>
    <row r="218" spans="1:15" ht="12.75">
      <c r="A218" s="209" t="s">
        <v>8</v>
      </c>
      <c r="B218" s="263">
        <v>0</v>
      </c>
      <c r="C218" s="291">
        <v>0</v>
      </c>
      <c r="D218" s="291">
        <v>0</v>
      </c>
      <c r="E218" s="291">
        <v>0</v>
      </c>
      <c r="F218" s="293">
        <v>0</v>
      </c>
      <c r="G218" s="291">
        <v>0</v>
      </c>
      <c r="H218" s="291">
        <v>0</v>
      </c>
      <c r="I218" s="291">
        <v>0</v>
      </c>
      <c r="J218" s="291">
        <v>0</v>
      </c>
      <c r="K218" s="291">
        <v>0</v>
      </c>
      <c r="L218" s="334">
        <v>0</v>
      </c>
      <c r="M218" s="263">
        <v>0</v>
      </c>
      <c r="N218" s="291">
        <v>0</v>
      </c>
      <c r="O218" s="302">
        <v>0</v>
      </c>
    </row>
    <row r="219" spans="1:15" ht="12.75">
      <c r="A219" s="209" t="s">
        <v>3</v>
      </c>
      <c r="B219" s="263">
        <v>0</v>
      </c>
      <c r="C219" s="291">
        <v>0</v>
      </c>
      <c r="D219" s="291">
        <v>0</v>
      </c>
      <c r="E219" s="295">
        <v>648.8</v>
      </c>
      <c r="F219" s="296">
        <v>458.1</v>
      </c>
      <c r="G219" s="295">
        <v>86.1</v>
      </c>
      <c r="H219" s="295">
        <v>141.5</v>
      </c>
      <c r="I219" s="295">
        <v>155.4</v>
      </c>
      <c r="J219" s="291">
        <v>0</v>
      </c>
      <c r="K219" s="291">
        <v>0</v>
      </c>
      <c r="L219" s="335">
        <v>76.6</v>
      </c>
      <c r="M219" s="294">
        <v>284</v>
      </c>
      <c r="N219" s="295">
        <v>767</v>
      </c>
      <c r="O219" s="303">
        <v>320</v>
      </c>
    </row>
    <row r="220" spans="1:15" ht="13.5" thickBot="1">
      <c r="A220" s="209" t="s">
        <v>5</v>
      </c>
      <c r="B220" s="263">
        <v>0</v>
      </c>
      <c r="C220" s="291">
        <v>0</v>
      </c>
      <c r="D220" s="291">
        <v>0</v>
      </c>
      <c r="E220" s="300">
        <v>0</v>
      </c>
      <c r="F220" s="301">
        <v>0</v>
      </c>
      <c r="G220" s="300">
        <v>0</v>
      </c>
      <c r="H220" s="300">
        <v>0</v>
      </c>
      <c r="I220" s="300">
        <v>0</v>
      </c>
      <c r="J220" s="291">
        <v>0</v>
      </c>
      <c r="K220" s="291">
        <v>0</v>
      </c>
      <c r="L220" s="336">
        <v>0</v>
      </c>
      <c r="M220" s="299">
        <v>0</v>
      </c>
      <c r="N220" s="300">
        <v>0</v>
      </c>
      <c r="O220" s="305">
        <v>0</v>
      </c>
    </row>
    <row r="221" spans="1:15" ht="13.5" thickBot="1">
      <c r="A221" s="32" t="s">
        <v>13</v>
      </c>
      <c r="B221" s="346">
        <f aca="true" t="shared" si="25" ref="B221:O221">SUM(B217:B220)</f>
        <v>0</v>
      </c>
      <c r="C221" s="346">
        <f t="shared" si="25"/>
        <v>0</v>
      </c>
      <c r="D221" s="346">
        <f t="shared" si="25"/>
        <v>0</v>
      </c>
      <c r="E221" s="346">
        <f t="shared" si="25"/>
        <v>648.8</v>
      </c>
      <c r="F221" s="346">
        <f t="shared" si="25"/>
        <v>458.1</v>
      </c>
      <c r="G221" s="346">
        <f t="shared" si="25"/>
        <v>86.1</v>
      </c>
      <c r="H221" s="346">
        <f t="shared" si="25"/>
        <v>141.5</v>
      </c>
      <c r="I221" s="346">
        <f t="shared" si="25"/>
        <v>155.4</v>
      </c>
      <c r="J221" s="346">
        <f t="shared" si="25"/>
        <v>0</v>
      </c>
      <c r="K221" s="565">
        <f t="shared" si="25"/>
        <v>0</v>
      </c>
      <c r="L221" s="568">
        <f t="shared" si="25"/>
        <v>76.6</v>
      </c>
      <c r="M221" s="346">
        <f t="shared" si="25"/>
        <v>284</v>
      </c>
      <c r="N221" s="346">
        <f t="shared" si="25"/>
        <v>767</v>
      </c>
      <c r="O221" s="27">
        <f t="shared" si="25"/>
        <v>320</v>
      </c>
    </row>
    <row r="222" spans="1:13" ht="18">
      <c r="A222" s="8"/>
      <c r="B222" s="6" t="s">
        <v>194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047" t="s">
        <v>19</v>
      </c>
      <c r="B223" s="1050" t="s">
        <v>30</v>
      </c>
      <c r="C223" s="1050"/>
      <c r="D223" s="1050"/>
      <c r="E223" s="1050"/>
      <c r="F223" s="1018" t="s">
        <v>225</v>
      </c>
      <c r="G223" s="1029" t="s">
        <v>226</v>
      </c>
      <c r="H223" s="1020" t="s">
        <v>42</v>
      </c>
      <c r="I223" s="1020"/>
      <c r="J223" s="1020"/>
      <c r="K223" s="1020"/>
      <c r="L223" s="1021"/>
      <c r="M223" s="1015" t="s">
        <v>229</v>
      </c>
      <c r="N223" s="47" t="s">
        <v>1</v>
      </c>
      <c r="O223" s="59" t="s">
        <v>33</v>
      </c>
    </row>
    <row r="224" spans="1:15" ht="20.25" thickBot="1">
      <c r="A224" s="1048"/>
      <c r="B224" s="570" t="s">
        <v>23</v>
      </c>
      <c r="C224" s="25" t="s">
        <v>24</v>
      </c>
      <c r="D224" s="25" t="s">
        <v>16</v>
      </c>
      <c r="E224" s="25" t="s">
        <v>25</v>
      </c>
      <c r="F224" s="1019"/>
      <c r="G224" s="1030"/>
      <c r="H224" s="153" t="s">
        <v>18</v>
      </c>
      <c r="I224" s="153" t="s">
        <v>17</v>
      </c>
      <c r="J224" s="260" t="s">
        <v>26</v>
      </c>
      <c r="K224" s="261" t="s">
        <v>27</v>
      </c>
      <c r="L224" s="155" t="s">
        <v>28</v>
      </c>
      <c r="M224" s="1016"/>
      <c r="N224" s="25" t="s">
        <v>29</v>
      </c>
      <c r="O224" s="33" t="s">
        <v>29</v>
      </c>
    </row>
    <row r="225" spans="1:15" ht="13.5" thickBot="1">
      <c r="A225" s="209" t="s">
        <v>8</v>
      </c>
      <c r="B225" s="263">
        <v>0</v>
      </c>
      <c r="C225" s="291">
        <v>0</v>
      </c>
      <c r="D225" s="291">
        <v>0</v>
      </c>
      <c r="E225" s="291">
        <v>41.7</v>
      </c>
      <c r="F225" s="293">
        <v>12</v>
      </c>
      <c r="G225" s="291">
        <v>11</v>
      </c>
      <c r="H225" s="291">
        <v>0</v>
      </c>
      <c r="I225" s="291">
        <v>0</v>
      </c>
      <c r="J225" s="291">
        <v>0</v>
      </c>
      <c r="K225" s="221">
        <v>0</v>
      </c>
      <c r="L225" s="334">
        <v>0</v>
      </c>
      <c r="M225" s="263">
        <v>69</v>
      </c>
      <c r="N225" s="291">
        <v>15.1</v>
      </c>
      <c r="O225" s="302">
        <v>4.8</v>
      </c>
    </row>
    <row r="226" spans="1:15" ht="13.5" thickBot="1">
      <c r="A226" s="32" t="s">
        <v>13</v>
      </c>
      <c r="B226" s="346">
        <f>SUM(B225:B225)</f>
        <v>0</v>
      </c>
      <c r="C226" s="346">
        <f aca="true" t="shared" si="26" ref="C226:O226">SUM(C225:C225)</f>
        <v>0</v>
      </c>
      <c r="D226" s="346">
        <f t="shared" si="26"/>
        <v>0</v>
      </c>
      <c r="E226" s="346">
        <f t="shared" si="26"/>
        <v>41.7</v>
      </c>
      <c r="F226" s="346">
        <f t="shared" si="26"/>
        <v>12</v>
      </c>
      <c r="G226" s="346">
        <f t="shared" si="26"/>
        <v>11</v>
      </c>
      <c r="H226" s="346">
        <f t="shared" si="26"/>
        <v>0</v>
      </c>
      <c r="I226" s="346">
        <f t="shared" si="26"/>
        <v>0</v>
      </c>
      <c r="J226" s="346">
        <f t="shared" si="26"/>
        <v>0</v>
      </c>
      <c r="K226" s="346">
        <f t="shared" si="26"/>
        <v>0</v>
      </c>
      <c r="L226" s="568">
        <f t="shared" si="26"/>
        <v>0</v>
      </c>
      <c r="M226" s="346">
        <f t="shared" si="26"/>
        <v>69</v>
      </c>
      <c r="N226" s="346">
        <f t="shared" si="26"/>
        <v>15.1</v>
      </c>
      <c r="O226" s="346">
        <f t="shared" si="26"/>
        <v>4.8</v>
      </c>
    </row>
    <row r="227" ht="12.75"/>
    <row r="228" spans="1:13" ht="18">
      <c r="A228" s="8"/>
      <c r="B228" s="6" t="s">
        <v>118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047" t="s">
        <v>19</v>
      </c>
      <c r="B229" s="1050" t="s">
        <v>30</v>
      </c>
      <c r="C229" s="1050"/>
      <c r="D229" s="1050"/>
      <c r="E229" s="1050"/>
      <c r="F229" s="1018" t="s">
        <v>225</v>
      </c>
      <c r="G229" s="1029" t="s">
        <v>226</v>
      </c>
      <c r="H229" s="1020" t="s">
        <v>42</v>
      </c>
      <c r="I229" s="1020"/>
      <c r="J229" s="1020"/>
      <c r="K229" s="1020"/>
      <c r="L229" s="1021"/>
      <c r="M229" s="1015" t="s">
        <v>229</v>
      </c>
      <c r="N229" s="47" t="s">
        <v>1</v>
      </c>
      <c r="O229" s="59" t="s">
        <v>33</v>
      </c>
    </row>
    <row r="230" spans="1:15" ht="20.25" thickBot="1">
      <c r="A230" s="1048"/>
      <c r="B230" s="31" t="s">
        <v>23</v>
      </c>
      <c r="C230" s="25" t="s">
        <v>24</v>
      </c>
      <c r="D230" s="25" t="s">
        <v>16</v>
      </c>
      <c r="E230" s="25" t="s">
        <v>25</v>
      </c>
      <c r="F230" s="1019"/>
      <c r="G230" s="1030"/>
      <c r="H230" s="153" t="s">
        <v>18</v>
      </c>
      <c r="I230" s="153" t="s">
        <v>17</v>
      </c>
      <c r="J230" s="260" t="s">
        <v>26</v>
      </c>
      <c r="K230" s="261" t="s">
        <v>27</v>
      </c>
      <c r="L230" s="155" t="s">
        <v>28</v>
      </c>
      <c r="M230" s="1016"/>
      <c r="N230" s="25" t="s">
        <v>29</v>
      </c>
      <c r="O230" s="33" t="s">
        <v>29</v>
      </c>
    </row>
    <row r="231" spans="1:15" ht="12.75">
      <c r="A231" s="208" t="s">
        <v>10</v>
      </c>
      <c r="B231" s="472">
        <v>0</v>
      </c>
      <c r="C231" s="473">
        <v>0</v>
      </c>
      <c r="D231" s="473">
        <v>0</v>
      </c>
      <c r="E231" s="473">
        <v>0</v>
      </c>
      <c r="F231" s="473">
        <v>16.4</v>
      </c>
      <c r="G231" s="473">
        <v>0</v>
      </c>
      <c r="H231" s="473">
        <v>0</v>
      </c>
      <c r="I231" s="473">
        <v>0</v>
      </c>
      <c r="J231" s="473">
        <v>0</v>
      </c>
      <c r="K231" s="473">
        <v>0</v>
      </c>
      <c r="L231" s="487">
        <v>0</v>
      </c>
      <c r="M231" s="472">
        <v>70.4</v>
      </c>
      <c r="N231" s="473">
        <v>3.6</v>
      </c>
      <c r="O231" s="477">
        <v>16.2</v>
      </c>
    </row>
    <row r="232" spans="1:15" ht="12.75">
      <c r="A232" s="209" t="s">
        <v>8</v>
      </c>
      <c r="B232" s="472">
        <v>0</v>
      </c>
      <c r="C232" s="473">
        <v>0</v>
      </c>
      <c r="D232" s="473">
        <v>44</v>
      </c>
      <c r="E232" s="473">
        <v>109</v>
      </c>
      <c r="F232" s="474">
        <v>69.1</v>
      </c>
      <c r="G232" s="473">
        <v>8.9</v>
      </c>
      <c r="H232" s="473">
        <v>47</v>
      </c>
      <c r="I232" s="473">
        <v>20</v>
      </c>
      <c r="J232" s="473">
        <v>0</v>
      </c>
      <c r="K232" s="473">
        <v>0</v>
      </c>
      <c r="L232" s="487">
        <v>49.5</v>
      </c>
      <c r="M232" s="472">
        <v>48.5</v>
      </c>
      <c r="N232" s="473">
        <v>150</v>
      </c>
      <c r="O232" s="477">
        <v>26</v>
      </c>
    </row>
    <row r="233" spans="1:15" ht="12.75">
      <c r="A233" s="209" t="s">
        <v>3</v>
      </c>
      <c r="B233" s="547">
        <v>58.8</v>
      </c>
      <c r="C233" s="491">
        <v>30.5</v>
      </c>
      <c r="D233" s="491">
        <v>14.9</v>
      </c>
      <c r="E233" s="491">
        <v>59.7</v>
      </c>
      <c r="F233" s="548">
        <v>57.1</v>
      </c>
      <c r="G233" s="491">
        <v>8.8</v>
      </c>
      <c r="H233" s="491">
        <v>0</v>
      </c>
      <c r="I233" s="491">
        <v>0</v>
      </c>
      <c r="J233" s="473">
        <v>0</v>
      </c>
      <c r="K233" s="473">
        <v>0</v>
      </c>
      <c r="L233" s="549">
        <v>174.2</v>
      </c>
      <c r="M233" s="547">
        <v>193.5</v>
      </c>
      <c r="N233" s="491">
        <v>150</v>
      </c>
      <c r="O233" s="550">
        <v>26</v>
      </c>
    </row>
    <row r="234" spans="1:15" ht="12.75">
      <c r="A234" s="211" t="s">
        <v>5</v>
      </c>
      <c r="B234" s="551">
        <v>0</v>
      </c>
      <c r="C234" s="552">
        <v>0</v>
      </c>
      <c r="D234" s="552">
        <v>0</v>
      </c>
      <c r="E234" s="552">
        <v>95.9</v>
      </c>
      <c r="F234" s="552">
        <v>22.8</v>
      </c>
      <c r="G234" s="552">
        <v>0</v>
      </c>
      <c r="H234" s="552">
        <v>107</v>
      </c>
      <c r="I234" s="552">
        <v>0</v>
      </c>
      <c r="J234" s="473">
        <v>0</v>
      </c>
      <c r="K234" s="473">
        <v>0</v>
      </c>
      <c r="L234" s="553">
        <v>0</v>
      </c>
      <c r="M234" s="554">
        <v>88</v>
      </c>
      <c r="N234" s="552">
        <v>150</v>
      </c>
      <c r="O234" s="555">
        <v>26</v>
      </c>
    </row>
    <row r="235" spans="1:15" ht="13.5" thickBot="1">
      <c r="A235" s="213" t="s">
        <v>9</v>
      </c>
      <c r="B235" s="551">
        <v>0</v>
      </c>
      <c r="C235" s="552">
        <v>0</v>
      </c>
      <c r="D235" s="552">
        <v>0</v>
      </c>
      <c r="E235" s="552">
        <v>0</v>
      </c>
      <c r="F235" s="552">
        <v>13</v>
      </c>
      <c r="G235" s="552">
        <v>0</v>
      </c>
      <c r="H235" s="552">
        <v>0</v>
      </c>
      <c r="I235" s="552">
        <v>0</v>
      </c>
      <c r="J235" s="473">
        <v>0</v>
      </c>
      <c r="K235" s="473">
        <v>0</v>
      </c>
      <c r="L235" s="553">
        <v>0</v>
      </c>
      <c r="M235" s="554">
        <v>0</v>
      </c>
      <c r="N235" s="552">
        <v>0</v>
      </c>
      <c r="O235" s="555">
        <v>0</v>
      </c>
    </row>
    <row r="236" spans="1:15" ht="13.5" thickBot="1">
      <c r="A236" s="32" t="s">
        <v>13</v>
      </c>
      <c r="B236" s="544">
        <f aca="true" t="shared" si="27" ref="B236:O236">SUM(B231:B235)</f>
        <v>58.8</v>
      </c>
      <c r="C236" s="544">
        <f t="shared" si="27"/>
        <v>30.5</v>
      </c>
      <c r="D236" s="544">
        <f t="shared" si="27"/>
        <v>58.9</v>
      </c>
      <c r="E236" s="544">
        <f t="shared" si="27"/>
        <v>264.6</v>
      </c>
      <c r="F236" s="544">
        <f t="shared" si="27"/>
        <v>178.4</v>
      </c>
      <c r="G236" s="544">
        <f t="shared" si="27"/>
        <v>17.700000000000003</v>
      </c>
      <c r="H236" s="544">
        <f t="shared" si="27"/>
        <v>154</v>
      </c>
      <c r="I236" s="544">
        <f t="shared" si="27"/>
        <v>20</v>
      </c>
      <c r="J236" s="544">
        <f t="shared" si="27"/>
        <v>0</v>
      </c>
      <c r="K236" s="544">
        <f t="shared" si="27"/>
        <v>0</v>
      </c>
      <c r="L236" s="545">
        <f t="shared" si="27"/>
        <v>223.7</v>
      </c>
      <c r="M236" s="544">
        <f t="shared" si="27"/>
        <v>400.4</v>
      </c>
      <c r="N236" s="544">
        <f t="shared" si="27"/>
        <v>453.6</v>
      </c>
      <c r="O236" s="546">
        <f t="shared" si="27"/>
        <v>94.2</v>
      </c>
    </row>
    <row r="237" ht="12.75"/>
    <row r="238" spans="1:13" ht="18">
      <c r="A238" s="8"/>
      <c r="B238" s="6" t="s">
        <v>95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047" t="s">
        <v>19</v>
      </c>
      <c r="B239" s="1050" t="s">
        <v>30</v>
      </c>
      <c r="C239" s="1050"/>
      <c r="D239" s="1050"/>
      <c r="E239" s="1050"/>
      <c r="F239" s="1018" t="s">
        <v>225</v>
      </c>
      <c r="G239" s="1029" t="s">
        <v>226</v>
      </c>
      <c r="H239" s="1020" t="s">
        <v>42</v>
      </c>
      <c r="I239" s="1020"/>
      <c r="J239" s="1020"/>
      <c r="K239" s="1020"/>
      <c r="L239" s="1021"/>
      <c r="M239" s="1015" t="s">
        <v>229</v>
      </c>
      <c r="N239" s="47" t="s">
        <v>1</v>
      </c>
      <c r="O239" s="59" t="s">
        <v>33</v>
      </c>
    </row>
    <row r="240" spans="1:15" ht="20.25" thickBot="1">
      <c r="A240" s="1048"/>
      <c r="B240" s="31" t="s">
        <v>23</v>
      </c>
      <c r="C240" s="25" t="s">
        <v>24</v>
      </c>
      <c r="D240" s="25" t="s">
        <v>16</v>
      </c>
      <c r="E240" s="25" t="s">
        <v>25</v>
      </c>
      <c r="F240" s="1019"/>
      <c r="G240" s="1030"/>
      <c r="H240" s="153" t="s">
        <v>18</v>
      </c>
      <c r="I240" s="153" t="s">
        <v>17</v>
      </c>
      <c r="J240" s="260" t="s">
        <v>26</v>
      </c>
      <c r="K240" s="261" t="s">
        <v>27</v>
      </c>
      <c r="L240" s="155" t="s">
        <v>28</v>
      </c>
      <c r="M240" s="1016"/>
      <c r="N240" s="25" t="s">
        <v>29</v>
      </c>
      <c r="O240" s="33" t="s">
        <v>29</v>
      </c>
    </row>
    <row r="241" spans="1:15" ht="13.5" thickBot="1">
      <c r="A241" s="209" t="s">
        <v>8</v>
      </c>
      <c r="B241" s="472">
        <v>0</v>
      </c>
      <c r="C241" s="473">
        <v>0</v>
      </c>
      <c r="D241" s="473">
        <v>0</v>
      </c>
      <c r="E241" s="473">
        <v>14.6</v>
      </c>
      <c r="F241" s="474">
        <v>6.75</v>
      </c>
      <c r="G241" s="473">
        <v>4.95</v>
      </c>
      <c r="H241" s="473">
        <v>0</v>
      </c>
      <c r="I241" s="473">
        <v>0</v>
      </c>
      <c r="J241" s="473">
        <v>0</v>
      </c>
      <c r="K241" s="475">
        <v>0</v>
      </c>
      <c r="L241" s="487">
        <v>18</v>
      </c>
      <c r="M241" s="472">
        <v>48.3</v>
      </c>
      <c r="N241" s="473">
        <v>12.6</v>
      </c>
      <c r="O241" s="477">
        <v>12.6</v>
      </c>
    </row>
    <row r="242" spans="1:15" ht="13.5" thickBot="1">
      <c r="A242" s="32" t="s">
        <v>13</v>
      </c>
      <c r="B242" s="470">
        <f aca="true" t="shared" si="28" ref="B242:O242">SUM(B241:B241)</f>
        <v>0</v>
      </c>
      <c r="C242" s="470">
        <f t="shared" si="28"/>
        <v>0</v>
      </c>
      <c r="D242" s="470">
        <f t="shared" si="28"/>
        <v>0</v>
      </c>
      <c r="E242" s="470">
        <f t="shared" si="28"/>
        <v>14.6</v>
      </c>
      <c r="F242" s="470">
        <f t="shared" si="28"/>
        <v>6.75</v>
      </c>
      <c r="G242" s="470">
        <f t="shared" si="28"/>
        <v>4.95</v>
      </c>
      <c r="H242" s="470">
        <f t="shared" si="28"/>
        <v>0</v>
      </c>
      <c r="I242" s="470">
        <f t="shared" si="28"/>
        <v>0</v>
      </c>
      <c r="J242" s="470">
        <f t="shared" si="28"/>
        <v>0</v>
      </c>
      <c r="K242" s="470">
        <f t="shared" si="28"/>
        <v>0</v>
      </c>
      <c r="L242" s="471">
        <f t="shared" si="28"/>
        <v>18</v>
      </c>
      <c r="M242" s="470">
        <f t="shared" si="28"/>
        <v>48.3</v>
      </c>
      <c r="N242" s="470">
        <f t="shared" si="28"/>
        <v>12.6</v>
      </c>
      <c r="O242" s="483">
        <f t="shared" si="28"/>
        <v>12.6</v>
      </c>
    </row>
    <row r="243" ht="12.75"/>
    <row r="244" spans="1:13" ht="18">
      <c r="A244" s="8"/>
      <c r="B244" s="6" t="s">
        <v>70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047" t="s">
        <v>19</v>
      </c>
      <c r="B245" s="1050" t="s">
        <v>30</v>
      </c>
      <c r="C245" s="1050"/>
      <c r="D245" s="1050"/>
      <c r="E245" s="1050"/>
      <c r="F245" s="1018" t="s">
        <v>225</v>
      </c>
      <c r="G245" s="1029" t="s">
        <v>226</v>
      </c>
      <c r="H245" s="1020" t="s">
        <v>42</v>
      </c>
      <c r="I245" s="1020"/>
      <c r="J245" s="1020"/>
      <c r="K245" s="1020"/>
      <c r="L245" s="1021"/>
      <c r="M245" s="1015" t="s">
        <v>229</v>
      </c>
      <c r="N245" s="47" t="s">
        <v>1</v>
      </c>
      <c r="O245" s="59" t="s">
        <v>33</v>
      </c>
    </row>
    <row r="246" spans="1:15" ht="20.25" thickBot="1">
      <c r="A246" s="1048"/>
      <c r="B246" s="31" t="s">
        <v>23</v>
      </c>
      <c r="C246" s="25" t="s">
        <v>24</v>
      </c>
      <c r="D246" s="25" t="s">
        <v>16</v>
      </c>
      <c r="E246" s="25" t="s">
        <v>25</v>
      </c>
      <c r="F246" s="1019"/>
      <c r="G246" s="1030"/>
      <c r="H246" s="153" t="s">
        <v>18</v>
      </c>
      <c r="I246" s="153" t="s">
        <v>17</v>
      </c>
      <c r="J246" s="260" t="s">
        <v>26</v>
      </c>
      <c r="K246" s="261" t="s">
        <v>27</v>
      </c>
      <c r="L246" s="155" t="s">
        <v>28</v>
      </c>
      <c r="M246" s="1016"/>
      <c r="N246" s="25" t="s">
        <v>29</v>
      </c>
      <c r="O246" s="33" t="s">
        <v>29</v>
      </c>
    </row>
    <row r="247" spans="1:15" ht="12.75">
      <c r="A247" s="209" t="s">
        <v>8</v>
      </c>
      <c r="B247" s="472">
        <v>20.1</v>
      </c>
      <c r="C247" s="473">
        <v>283</v>
      </c>
      <c r="D247" s="473">
        <v>14.9</v>
      </c>
      <c r="E247" s="473">
        <v>7.3</v>
      </c>
      <c r="F247" s="474">
        <v>81.8</v>
      </c>
      <c r="G247" s="473">
        <v>19.3</v>
      </c>
      <c r="H247" s="473">
        <v>46.8</v>
      </c>
      <c r="I247" s="473">
        <v>50</v>
      </c>
      <c r="J247" s="473">
        <v>0</v>
      </c>
      <c r="K247" s="556">
        <v>0</v>
      </c>
      <c r="L247" s="487">
        <v>0</v>
      </c>
      <c r="M247" s="472">
        <v>150.6</v>
      </c>
      <c r="N247" s="473">
        <v>56.3</v>
      </c>
      <c r="O247" s="477">
        <v>19.8</v>
      </c>
    </row>
    <row r="248" spans="1:15" ht="12.75">
      <c r="A248" s="209" t="s">
        <v>3</v>
      </c>
      <c r="B248" s="557">
        <v>0</v>
      </c>
      <c r="C248" s="558">
        <v>0</v>
      </c>
      <c r="D248" s="558">
        <v>0</v>
      </c>
      <c r="E248" s="558">
        <v>129.7</v>
      </c>
      <c r="F248" s="559">
        <v>51.2</v>
      </c>
      <c r="G248" s="558">
        <v>0</v>
      </c>
      <c r="H248" s="558">
        <v>0</v>
      </c>
      <c r="I248" s="558">
        <v>0</v>
      </c>
      <c r="J248" s="558">
        <v>0</v>
      </c>
      <c r="K248" s="560">
        <v>0</v>
      </c>
      <c r="L248" s="561">
        <v>22</v>
      </c>
      <c r="M248" s="557">
        <v>44.8</v>
      </c>
      <c r="N248" s="558">
        <v>27</v>
      </c>
      <c r="O248" s="562">
        <v>5.4</v>
      </c>
    </row>
    <row r="249" spans="1:15" ht="13.5" thickBot="1">
      <c r="A249" s="209" t="s">
        <v>5</v>
      </c>
      <c r="B249" s="547">
        <v>0</v>
      </c>
      <c r="C249" s="491">
        <v>0</v>
      </c>
      <c r="D249" s="491">
        <v>0</v>
      </c>
      <c r="E249" s="491">
        <v>121</v>
      </c>
      <c r="F249" s="548">
        <v>40.1</v>
      </c>
      <c r="G249" s="491">
        <v>0</v>
      </c>
      <c r="H249" s="491">
        <v>0</v>
      </c>
      <c r="I249" s="491">
        <v>0</v>
      </c>
      <c r="J249" s="491">
        <v>0</v>
      </c>
      <c r="K249" s="563">
        <v>0</v>
      </c>
      <c r="L249" s="564">
        <v>22</v>
      </c>
      <c r="M249" s="547">
        <v>45.7</v>
      </c>
      <c r="N249" s="491">
        <v>27</v>
      </c>
      <c r="O249" s="550">
        <v>5.4</v>
      </c>
    </row>
    <row r="250" spans="1:15" ht="13.5" thickBot="1">
      <c r="A250" s="32" t="s">
        <v>13</v>
      </c>
      <c r="B250" s="470">
        <f aca="true" t="shared" si="29" ref="B250:O250">SUM(B247:B249)</f>
        <v>20.1</v>
      </c>
      <c r="C250" s="470">
        <f t="shared" si="29"/>
        <v>283</v>
      </c>
      <c r="D250" s="470">
        <f t="shared" si="29"/>
        <v>14.9</v>
      </c>
      <c r="E250" s="470">
        <f t="shared" si="29"/>
        <v>258</v>
      </c>
      <c r="F250" s="470">
        <f t="shared" si="29"/>
        <v>173.1</v>
      </c>
      <c r="G250" s="470">
        <f t="shared" si="29"/>
        <v>19.3</v>
      </c>
      <c r="H250" s="470">
        <f t="shared" si="29"/>
        <v>46.8</v>
      </c>
      <c r="I250" s="470">
        <f t="shared" si="29"/>
        <v>50</v>
      </c>
      <c r="J250" s="470">
        <f t="shared" si="29"/>
        <v>0</v>
      </c>
      <c r="K250" s="470">
        <f t="shared" si="29"/>
        <v>0</v>
      </c>
      <c r="L250" s="471">
        <f t="shared" si="29"/>
        <v>44</v>
      </c>
      <c r="M250" s="470">
        <f t="shared" si="29"/>
        <v>241.09999999999997</v>
      </c>
      <c r="N250" s="470">
        <f t="shared" si="29"/>
        <v>110.3</v>
      </c>
      <c r="O250" s="483">
        <f t="shared" si="29"/>
        <v>30.6</v>
      </c>
    </row>
    <row r="251" ht="12.75"/>
    <row r="252" spans="1:13" ht="18">
      <c r="A252" s="8"/>
      <c r="B252" s="6" t="s">
        <v>79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047" t="s">
        <v>19</v>
      </c>
      <c r="B253" s="1050" t="s">
        <v>30</v>
      </c>
      <c r="C253" s="1050"/>
      <c r="D253" s="1050"/>
      <c r="E253" s="1050"/>
      <c r="F253" s="1018" t="s">
        <v>225</v>
      </c>
      <c r="G253" s="1029" t="s">
        <v>226</v>
      </c>
      <c r="H253" s="1020" t="s">
        <v>42</v>
      </c>
      <c r="I253" s="1020"/>
      <c r="J253" s="1020"/>
      <c r="K253" s="1020"/>
      <c r="L253" s="1021"/>
      <c r="M253" s="1015" t="s">
        <v>229</v>
      </c>
      <c r="N253" s="47" t="s">
        <v>1</v>
      </c>
      <c r="O253" s="59" t="s">
        <v>33</v>
      </c>
    </row>
    <row r="254" spans="1:15" ht="20.25" thickBot="1">
      <c r="A254" s="1048"/>
      <c r="B254" s="31" t="s">
        <v>23</v>
      </c>
      <c r="C254" s="25" t="s">
        <v>24</v>
      </c>
      <c r="D254" s="25" t="s">
        <v>16</v>
      </c>
      <c r="E254" s="25" t="s">
        <v>25</v>
      </c>
      <c r="F254" s="1019"/>
      <c r="G254" s="1030"/>
      <c r="H254" s="153" t="s">
        <v>18</v>
      </c>
      <c r="I254" s="153" t="s">
        <v>17</v>
      </c>
      <c r="J254" s="260" t="s">
        <v>26</v>
      </c>
      <c r="K254" s="261" t="s">
        <v>27</v>
      </c>
      <c r="L254" s="155" t="s">
        <v>28</v>
      </c>
      <c r="M254" s="1016"/>
      <c r="N254" s="25" t="s">
        <v>29</v>
      </c>
      <c r="O254" s="33" t="s">
        <v>29</v>
      </c>
    </row>
    <row r="255" spans="1:15" ht="12.75">
      <c r="A255" s="209" t="s">
        <v>8</v>
      </c>
      <c r="B255" s="472">
        <v>0</v>
      </c>
      <c r="C255" s="473">
        <v>0</v>
      </c>
      <c r="D255" s="473">
        <v>0</v>
      </c>
      <c r="E255" s="473">
        <v>0</v>
      </c>
      <c r="F255" s="474">
        <v>69.8</v>
      </c>
      <c r="G255" s="473">
        <v>10.6</v>
      </c>
      <c r="H255" s="473">
        <v>0</v>
      </c>
      <c r="I255" s="473">
        <v>0</v>
      </c>
      <c r="J255" s="473">
        <v>0</v>
      </c>
      <c r="K255" s="473">
        <v>0</v>
      </c>
      <c r="L255" s="487">
        <v>0</v>
      </c>
      <c r="M255" s="472">
        <v>76.5</v>
      </c>
      <c r="N255" s="473">
        <v>5.5</v>
      </c>
      <c r="O255" s="477">
        <v>0</v>
      </c>
    </row>
    <row r="256" spans="1:15" ht="13.5" thickBot="1">
      <c r="A256" s="209" t="s">
        <v>3</v>
      </c>
      <c r="B256" s="557">
        <v>0</v>
      </c>
      <c r="C256" s="558">
        <v>0</v>
      </c>
      <c r="D256" s="558">
        <v>0</v>
      </c>
      <c r="E256" s="558">
        <v>0</v>
      </c>
      <c r="F256" s="559">
        <v>74.7</v>
      </c>
      <c r="G256" s="558">
        <v>3.9</v>
      </c>
      <c r="H256" s="558">
        <v>0</v>
      </c>
      <c r="I256" s="558">
        <v>0</v>
      </c>
      <c r="J256" s="558">
        <v>0</v>
      </c>
      <c r="K256" s="558">
        <v>0</v>
      </c>
      <c r="L256" s="561">
        <v>0</v>
      </c>
      <c r="M256" s="557">
        <v>189.4</v>
      </c>
      <c r="N256" s="558">
        <v>65</v>
      </c>
      <c r="O256" s="562">
        <v>28</v>
      </c>
    </row>
    <row r="257" spans="1:15" ht="13.5" thickBot="1">
      <c r="A257" s="32" t="s">
        <v>13</v>
      </c>
      <c r="B257" s="470">
        <f aca="true" t="shared" si="30" ref="B257:O257">SUM(B255:B256)</f>
        <v>0</v>
      </c>
      <c r="C257" s="470">
        <f t="shared" si="30"/>
        <v>0</v>
      </c>
      <c r="D257" s="470">
        <f t="shared" si="30"/>
        <v>0</v>
      </c>
      <c r="E257" s="470">
        <f t="shared" si="30"/>
        <v>0</v>
      </c>
      <c r="F257" s="470">
        <f t="shared" si="30"/>
        <v>144.5</v>
      </c>
      <c r="G257" s="470">
        <f t="shared" si="30"/>
        <v>14.5</v>
      </c>
      <c r="H257" s="470">
        <f t="shared" si="30"/>
        <v>0</v>
      </c>
      <c r="I257" s="470">
        <f t="shared" si="30"/>
        <v>0</v>
      </c>
      <c r="J257" s="470">
        <f t="shared" si="30"/>
        <v>0</v>
      </c>
      <c r="K257" s="470">
        <f t="shared" si="30"/>
        <v>0</v>
      </c>
      <c r="L257" s="471">
        <f t="shared" si="30"/>
        <v>0</v>
      </c>
      <c r="M257" s="470">
        <f t="shared" si="30"/>
        <v>265.9</v>
      </c>
      <c r="N257" s="470">
        <f t="shared" si="30"/>
        <v>70.5</v>
      </c>
      <c r="O257" s="483">
        <f t="shared" si="30"/>
        <v>28</v>
      </c>
    </row>
    <row r="258" ht="12.75"/>
    <row r="259" spans="1:13" ht="18">
      <c r="A259" s="8"/>
      <c r="B259" s="6" t="s">
        <v>119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047" t="s">
        <v>19</v>
      </c>
      <c r="B260" s="1050" t="s">
        <v>30</v>
      </c>
      <c r="C260" s="1050"/>
      <c r="D260" s="1050"/>
      <c r="E260" s="1050"/>
      <c r="F260" s="1018" t="s">
        <v>225</v>
      </c>
      <c r="G260" s="1029" t="s">
        <v>226</v>
      </c>
      <c r="H260" s="1020" t="s">
        <v>42</v>
      </c>
      <c r="I260" s="1020"/>
      <c r="J260" s="1020"/>
      <c r="K260" s="1020"/>
      <c r="L260" s="1021"/>
      <c r="M260" s="1015" t="s">
        <v>229</v>
      </c>
      <c r="N260" s="47" t="s">
        <v>1</v>
      </c>
      <c r="O260" s="59" t="s">
        <v>33</v>
      </c>
    </row>
    <row r="261" spans="1:15" ht="20.25" thickBot="1">
      <c r="A261" s="1048"/>
      <c r="B261" s="31" t="s">
        <v>23</v>
      </c>
      <c r="C261" s="25" t="s">
        <v>24</v>
      </c>
      <c r="D261" s="25" t="s">
        <v>16</v>
      </c>
      <c r="E261" s="25" t="s">
        <v>25</v>
      </c>
      <c r="F261" s="1019"/>
      <c r="G261" s="1030"/>
      <c r="H261" s="153" t="s">
        <v>18</v>
      </c>
      <c r="I261" s="153" t="s">
        <v>17</v>
      </c>
      <c r="J261" s="260" t="s">
        <v>26</v>
      </c>
      <c r="K261" s="261" t="s">
        <v>27</v>
      </c>
      <c r="L261" s="155" t="s">
        <v>28</v>
      </c>
      <c r="M261" s="1016"/>
      <c r="N261" s="25" t="s">
        <v>29</v>
      </c>
      <c r="O261" s="33" t="s">
        <v>29</v>
      </c>
    </row>
    <row r="262" spans="1:15" ht="13.5" thickBot="1">
      <c r="A262" s="209" t="s">
        <v>8</v>
      </c>
      <c r="B262" s="472">
        <v>0</v>
      </c>
      <c r="C262" s="473">
        <v>0</v>
      </c>
      <c r="D262" s="473">
        <v>33</v>
      </c>
      <c r="E262" s="473">
        <v>15</v>
      </c>
      <c r="F262" s="474">
        <v>146.2</v>
      </c>
      <c r="G262" s="473">
        <v>29.4</v>
      </c>
      <c r="H262" s="473">
        <v>0</v>
      </c>
      <c r="I262" s="473">
        <v>0</v>
      </c>
      <c r="J262" s="473">
        <v>0</v>
      </c>
      <c r="K262" s="475">
        <v>0</v>
      </c>
      <c r="L262" s="487">
        <v>0</v>
      </c>
      <c r="M262" s="472">
        <v>207.3</v>
      </c>
      <c r="N262" s="473">
        <v>21</v>
      </c>
      <c r="O262" s="477">
        <v>18</v>
      </c>
    </row>
    <row r="263" spans="1:15" ht="13.5" thickBot="1">
      <c r="A263" s="32" t="s">
        <v>13</v>
      </c>
      <c r="B263" s="470">
        <f aca="true" t="shared" si="31" ref="B263:O263">SUM(B262:B262)</f>
        <v>0</v>
      </c>
      <c r="C263" s="470">
        <f t="shared" si="31"/>
        <v>0</v>
      </c>
      <c r="D263" s="470">
        <f t="shared" si="31"/>
        <v>33</v>
      </c>
      <c r="E263" s="470">
        <f t="shared" si="31"/>
        <v>15</v>
      </c>
      <c r="F263" s="470">
        <f t="shared" si="31"/>
        <v>146.2</v>
      </c>
      <c r="G263" s="470">
        <f t="shared" si="31"/>
        <v>29.4</v>
      </c>
      <c r="H263" s="470">
        <f t="shared" si="31"/>
        <v>0</v>
      </c>
      <c r="I263" s="470">
        <f t="shared" si="31"/>
        <v>0</v>
      </c>
      <c r="J263" s="470">
        <f t="shared" si="31"/>
        <v>0</v>
      </c>
      <c r="K263" s="470">
        <f t="shared" si="31"/>
        <v>0</v>
      </c>
      <c r="L263" s="471">
        <f t="shared" si="31"/>
        <v>0</v>
      </c>
      <c r="M263" s="470">
        <f t="shared" si="31"/>
        <v>207.3</v>
      </c>
      <c r="N263" s="470">
        <f t="shared" si="31"/>
        <v>21</v>
      </c>
      <c r="O263" s="483">
        <f t="shared" si="31"/>
        <v>18</v>
      </c>
    </row>
    <row r="264" ht="12.75"/>
    <row r="265" spans="1:13" ht="18">
      <c r="A265" s="8"/>
      <c r="B265" s="6" t="s">
        <v>72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047" t="s">
        <v>19</v>
      </c>
      <c r="B266" s="1050" t="s">
        <v>30</v>
      </c>
      <c r="C266" s="1050"/>
      <c r="D266" s="1050"/>
      <c r="E266" s="1050"/>
      <c r="F266" s="1018" t="s">
        <v>225</v>
      </c>
      <c r="G266" s="1029" t="s">
        <v>226</v>
      </c>
      <c r="H266" s="1020" t="s">
        <v>42</v>
      </c>
      <c r="I266" s="1020"/>
      <c r="J266" s="1020"/>
      <c r="K266" s="1020"/>
      <c r="L266" s="1021"/>
      <c r="M266" s="1015" t="s">
        <v>229</v>
      </c>
      <c r="N266" s="47" t="s">
        <v>1</v>
      </c>
      <c r="O266" s="59" t="s">
        <v>33</v>
      </c>
    </row>
    <row r="267" spans="1:15" ht="20.25" thickBot="1">
      <c r="A267" s="1048"/>
      <c r="B267" s="31" t="s">
        <v>23</v>
      </c>
      <c r="C267" s="25" t="s">
        <v>24</v>
      </c>
      <c r="D267" s="25" t="s">
        <v>16</v>
      </c>
      <c r="E267" s="25" t="s">
        <v>25</v>
      </c>
      <c r="F267" s="1019"/>
      <c r="G267" s="1030"/>
      <c r="H267" s="153" t="s">
        <v>18</v>
      </c>
      <c r="I267" s="153" t="s">
        <v>17</v>
      </c>
      <c r="J267" s="260" t="s">
        <v>26</v>
      </c>
      <c r="K267" s="261" t="s">
        <v>27</v>
      </c>
      <c r="L267" s="155" t="s">
        <v>28</v>
      </c>
      <c r="M267" s="1016"/>
      <c r="N267" s="25" t="s">
        <v>29</v>
      </c>
      <c r="O267" s="33" t="s">
        <v>29</v>
      </c>
    </row>
    <row r="268" spans="1:15" ht="13.5" thickBot="1">
      <c r="A268" s="209" t="s">
        <v>8</v>
      </c>
      <c r="B268" s="531">
        <v>0</v>
      </c>
      <c r="C268" s="532">
        <v>0</v>
      </c>
      <c r="D268" s="532">
        <v>0</v>
      </c>
      <c r="E268" s="532">
        <v>0</v>
      </c>
      <c r="F268" s="535">
        <v>3.2</v>
      </c>
      <c r="G268" s="532">
        <v>4.1</v>
      </c>
      <c r="H268" s="532">
        <v>0</v>
      </c>
      <c r="I268" s="532">
        <v>0</v>
      </c>
      <c r="J268" s="532">
        <v>0</v>
      </c>
      <c r="K268" s="541">
        <v>0</v>
      </c>
      <c r="L268" s="537">
        <v>0</v>
      </c>
      <c r="M268" s="531">
        <v>0</v>
      </c>
      <c r="N268" s="532">
        <v>0</v>
      </c>
      <c r="O268" s="534">
        <v>0</v>
      </c>
    </row>
    <row r="269" spans="1:15" ht="13.5" thickBot="1">
      <c r="A269" s="32" t="s">
        <v>13</v>
      </c>
      <c r="B269" s="345">
        <f aca="true" t="shared" si="32" ref="B269:O269">SUM(B268:B268)</f>
        <v>0</v>
      </c>
      <c r="C269" s="345">
        <f t="shared" si="32"/>
        <v>0</v>
      </c>
      <c r="D269" s="345">
        <f t="shared" si="32"/>
        <v>0</v>
      </c>
      <c r="E269" s="345">
        <f t="shared" si="32"/>
        <v>0</v>
      </c>
      <c r="F269" s="345">
        <f t="shared" si="32"/>
        <v>3.2</v>
      </c>
      <c r="G269" s="345">
        <f t="shared" si="32"/>
        <v>4.1</v>
      </c>
      <c r="H269" s="345">
        <f t="shared" si="32"/>
        <v>0</v>
      </c>
      <c r="I269" s="345">
        <f t="shared" si="32"/>
        <v>0</v>
      </c>
      <c r="J269" s="345">
        <f t="shared" si="32"/>
        <v>0</v>
      </c>
      <c r="K269" s="345">
        <f t="shared" si="32"/>
        <v>0</v>
      </c>
      <c r="L269" s="542">
        <f t="shared" si="32"/>
        <v>0</v>
      </c>
      <c r="M269" s="345">
        <f t="shared" si="32"/>
        <v>0</v>
      </c>
      <c r="N269" s="345">
        <f t="shared" si="32"/>
        <v>0</v>
      </c>
      <c r="O269" s="871">
        <f t="shared" si="32"/>
        <v>0</v>
      </c>
    </row>
    <row r="270" spans="1:15" ht="12.75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56"/>
    </row>
    <row r="271" spans="1:13" ht="18">
      <c r="A271" s="8"/>
      <c r="B271" s="6" t="s">
        <v>195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047" t="s">
        <v>19</v>
      </c>
      <c r="B272" s="1050" t="s">
        <v>30</v>
      </c>
      <c r="C272" s="1050"/>
      <c r="D272" s="1050"/>
      <c r="E272" s="1050"/>
      <c r="F272" s="1018" t="s">
        <v>225</v>
      </c>
      <c r="G272" s="1029" t="s">
        <v>226</v>
      </c>
      <c r="H272" s="1020" t="s">
        <v>42</v>
      </c>
      <c r="I272" s="1020"/>
      <c r="J272" s="1020"/>
      <c r="K272" s="1020"/>
      <c r="L272" s="1021"/>
      <c r="M272" s="1015" t="s">
        <v>229</v>
      </c>
      <c r="N272" s="47" t="s">
        <v>1</v>
      </c>
      <c r="O272" s="59" t="s">
        <v>33</v>
      </c>
    </row>
    <row r="273" spans="1:15" ht="20.25" thickBot="1">
      <c r="A273" s="1048"/>
      <c r="B273" s="31" t="s">
        <v>23</v>
      </c>
      <c r="C273" s="25" t="s">
        <v>24</v>
      </c>
      <c r="D273" s="25" t="s">
        <v>16</v>
      </c>
      <c r="E273" s="25" t="s">
        <v>25</v>
      </c>
      <c r="F273" s="1019"/>
      <c r="G273" s="1030"/>
      <c r="H273" s="153" t="s">
        <v>18</v>
      </c>
      <c r="I273" s="153" t="s">
        <v>17</v>
      </c>
      <c r="J273" s="260" t="s">
        <v>26</v>
      </c>
      <c r="K273" s="261" t="s">
        <v>27</v>
      </c>
      <c r="L273" s="155" t="s">
        <v>28</v>
      </c>
      <c r="M273" s="1016"/>
      <c r="N273" s="25" t="s">
        <v>29</v>
      </c>
      <c r="O273" s="33" t="s">
        <v>29</v>
      </c>
    </row>
    <row r="274" spans="1:15" ht="13.5" thickBot="1">
      <c r="A274" s="209" t="s">
        <v>8</v>
      </c>
      <c r="B274" s="531">
        <v>0</v>
      </c>
      <c r="C274" s="532">
        <v>0</v>
      </c>
      <c r="D274" s="532">
        <v>0</v>
      </c>
      <c r="E274" s="532">
        <v>7.5</v>
      </c>
      <c r="F274" s="535">
        <v>0</v>
      </c>
      <c r="G274" s="532">
        <v>3.5</v>
      </c>
      <c r="H274" s="532">
        <v>0</v>
      </c>
      <c r="I274" s="532">
        <v>0</v>
      </c>
      <c r="J274" s="532">
        <v>0</v>
      </c>
      <c r="K274" s="536">
        <v>0</v>
      </c>
      <c r="L274" s="537">
        <v>0</v>
      </c>
      <c r="M274" s="531">
        <v>0</v>
      </c>
      <c r="N274" s="532">
        <v>2</v>
      </c>
      <c r="O274" s="534">
        <v>4.8</v>
      </c>
    </row>
    <row r="275" spans="1:15" ht="13.5" thickBot="1">
      <c r="A275" s="32" t="s">
        <v>13</v>
      </c>
      <c r="B275" s="269">
        <f aca="true" t="shared" si="33" ref="B275:O275">SUM(B274:B274)</f>
        <v>0</v>
      </c>
      <c r="C275" s="269">
        <f t="shared" si="33"/>
        <v>0</v>
      </c>
      <c r="D275" s="269">
        <f t="shared" si="33"/>
        <v>0</v>
      </c>
      <c r="E275" s="269">
        <f t="shared" si="33"/>
        <v>7.5</v>
      </c>
      <c r="F275" s="269">
        <f t="shared" si="33"/>
        <v>0</v>
      </c>
      <c r="G275" s="269">
        <f t="shared" si="33"/>
        <v>3.5</v>
      </c>
      <c r="H275" s="269">
        <f t="shared" si="33"/>
        <v>0</v>
      </c>
      <c r="I275" s="269">
        <f t="shared" si="33"/>
        <v>0</v>
      </c>
      <c r="J275" s="269">
        <f t="shared" si="33"/>
        <v>0</v>
      </c>
      <c r="K275" s="269">
        <f t="shared" si="33"/>
        <v>0</v>
      </c>
      <c r="L275" s="520">
        <f t="shared" si="33"/>
        <v>0</v>
      </c>
      <c r="M275" s="269">
        <f t="shared" si="33"/>
        <v>0</v>
      </c>
      <c r="N275" s="269">
        <f t="shared" si="33"/>
        <v>2</v>
      </c>
      <c r="O275" s="872">
        <f t="shared" si="33"/>
        <v>4.8</v>
      </c>
    </row>
    <row r="276" spans="1:15" ht="12.7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56"/>
    </row>
    <row r="277" ht="12.75">
      <c r="B277" s="6" t="s">
        <v>120</v>
      </c>
    </row>
    <row r="278" spans="1:15" ht="19.5" customHeight="1">
      <c r="A278" s="1047" t="s">
        <v>19</v>
      </c>
      <c r="B278" s="1050" t="s">
        <v>30</v>
      </c>
      <c r="C278" s="1050"/>
      <c r="D278" s="1050"/>
      <c r="E278" s="1050"/>
      <c r="F278" s="1018" t="s">
        <v>225</v>
      </c>
      <c r="G278" s="1029" t="s">
        <v>226</v>
      </c>
      <c r="H278" s="1020" t="s">
        <v>42</v>
      </c>
      <c r="I278" s="1020"/>
      <c r="J278" s="1020"/>
      <c r="K278" s="1020"/>
      <c r="L278" s="1021"/>
      <c r="M278" s="1015" t="s">
        <v>229</v>
      </c>
      <c r="N278" s="47" t="s">
        <v>1</v>
      </c>
      <c r="O278" s="59" t="s">
        <v>33</v>
      </c>
    </row>
    <row r="279" spans="1:15" ht="20.25" thickBot="1">
      <c r="A279" s="1048"/>
      <c r="B279" s="31" t="s">
        <v>23</v>
      </c>
      <c r="C279" s="25" t="s">
        <v>24</v>
      </c>
      <c r="D279" s="25" t="s">
        <v>16</v>
      </c>
      <c r="E279" s="25" t="s">
        <v>25</v>
      </c>
      <c r="F279" s="1019"/>
      <c r="G279" s="1030"/>
      <c r="H279" s="153" t="s">
        <v>18</v>
      </c>
      <c r="I279" s="153" t="s">
        <v>17</v>
      </c>
      <c r="J279" s="260" t="s">
        <v>26</v>
      </c>
      <c r="K279" s="261" t="s">
        <v>27</v>
      </c>
      <c r="L279" s="155" t="s">
        <v>28</v>
      </c>
      <c r="M279" s="1016"/>
      <c r="N279" s="25" t="s">
        <v>29</v>
      </c>
      <c r="O279" s="33" t="s">
        <v>29</v>
      </c>
    </row>
    <row r="280" spans="1:15" ht="12.75">
      <c r="A280" s="208" t="s">
        <v>10</v>
      </c>
      <c r="B280" s="531">
        <v>0</v>
      </c>
      <c r="C280" s="532">
        <v>0</v>
      </c>
      <c r="D280" s="532">
        <v>0</v>
      </c>
      <c r="E280" s="532">
        <v>0</v>
      </c>
      <c r="F280" s="532">
        <v>19</v>
      </c>
      <c r="G280" s="532">
        <v>9.4</v>
      </c>
      <c r="H280" s="532">
        <v>0</v>
      </c>
      <c r="I280" s="532">
        <v>0</v>
      </c>
      <c r="J280" s="532">
        <v>0</v>
      </c>
      <c r="K280" s="532">
        <v>0</v>
      </c>
      <c r="L280" s="533">
        <v>0</v>
      </c>
      <c r="M280" s="531">
        <v>66.4</v>
      </c>
      <c r="N280" s="532">
        <v>1.5</v>
      </c>
      <c r="O280" s="534">
        <v>7.2</v>
      </c>
    </row>
    <row r="281" spans="1:15" ht="12.75">
      <c r="A281" s="209" t="s">
        <v>8</v>
      </c>
      <c r="B281" s="531">
        <v>0</v>
      </c>
      <c r="C281" s="532">
        <v>0</v>
      </c>
      <c r="D281" s="532">
        <v>63.9</v>
      </c>
      <c r="E281" s="532">
        <v>37.2</v>
      </c>
      <c r="F281" s="535">
        <v>43.7</v>
      </c>
      <c r="G281" s="532">
        <v>3.5</v>
      </c>
      <c r="H281" s="532">
        <v>0</v>
      </c>
      <c r="I281" s="532">
        <v>0</v>
      </c>
      <c r="J281" s="532">
        <v>0</v>
      </c>
      <c r="K281" s="536">
        <v>0</v>
      </c>
      <c r="L281" s="537">
        <v>0</v>
      </c>
      <c r="M281" s="531">
        <v>147.3</v>
      </c>
      <c r="N281" s="532">
        <v>19.8</v>
      </c>
      <c r="O281" s="534">
        <v>18</v>
      </c>
    </row>
    <row r="282" spans="1:15" ht="12.75">
      <c r="A282" s="209" t="s">
        <v>3</v>
      </c>
      <c r="B282" s="312">
        <v>0</v>
      </c>
      <c r="C282" s="310">
        <v>0</v>
      </c>
      <c r="D282" s="310">
        <v>0</v>
      </c>
      <c r="E282" s="310">
        <v>115.5</v>
      </c>
      <c r="F282" s="311">
        <v>21.7</v>
      </c>
      <c r="G282" s="310">
        <v>3.2</v>
      </c>
      <c r="H282" s="310">
        <v>0</v>
      </c>
      <c r="I282" s="310">
        <v>0</v>
      </c>
      <c r="J282" s="310">
        <v>0</v>
      </c>
      <c r="K282" s="536">
        <v>0</v>
      </c>
      <c r="L282" s="538">
        <v>0</v>
      </c>
      <c r="M282" s="312">
        <v>256.3</v>
      </c>
      <c r="N282" s="310">
        <v>19.8</v>
      </c>
      <c r="O282" s="313">
        <v>19.6</v>
      </c>
    </row>
    <row r="283" spans="1:15" ht="13.5" thickBot="1">
      <c r="A283" s="214" t="s">
        <v>9</v>
      </c>
      <c r="B283" s="314">
        <v>0</v>
      </c>
      <c r="C283" s="315">
        <v>0</v>
      </c>
      <c r="D283" s="315">
        <v>0</v>
      </c>
      <c r="E283" s="315">
        <v>0</v>
      </c>
      <c r="F283" s="316">
        <v>66</v>
      </c>
      <c r="G283" s="315">
        <v>0</v>
      </c>
      <c r="H283" s="315">
        <v>0</v>
      </c>
      <c r="I283" s="315">
        <v>0</v>
      </c>
      <c r="J283" s="315">
        <v>0</v>
      </c>
      <c r="K283" s="539">
        <v>0</v>
      </c>
      <c r="L283" s="540">
        <v>0</v>
      </c>
      <c r="M283" s="314">
        <v>0</v>
      </c>
      <c r="N283" s="315">
        <v>0</v>
      </c>
      <c r="O283" s="317">
        <v>0</v>
      </c>
    </row>
    <row r="284" spans="1:15" ht="13.5" thickBot="1">
      <c r="A284" s="32" t="s">
        <v>13</v>
      </c>
      <c r="B284" s="269">
        <f aca="true" t="shared" si="34" ref="B284:O284">SUM(B280:B283)</f>
        <v>0</v>
      </c>
      <c r="C284" s="269">
        <f t="shared" si="34"/>
        <v>0</v>
      </c>
      <c r="D284" s="269">
        <f t="shared" si="34"/>
        <v>63.9</v>
      </c>
      <c r="E284" s="269">
        <f t="shared" si="34"/>
        <v>152.7</v>
      </c>
      <c r="F284" s="269">
        <f t="shared" si="34"/>
        <v>150.4</v>
      </c>
      <c r="G284" s="269">
        <f t="shared" si="34"/>
        <v>16.1</v>
      </c>
      <c r="H284" s="269">
        <f t="shared" si="34"/>
        <v>0</v>
      </c>
      <c r="I284" s="269">
        <f t="shared" si="34"/>
        <v>0</v>
      </c>
      <c r="J284" s="269">
        <f t="shared" si="34"/>
        <v>0</v>
      </c>
      <c r="K284" s="269">
        <f t="shared" si="34"/>
        <v>0</v>
      </c>
      <c r="L284" s="520">
        <f t="shared" si="34"/>
        <v>0</v>
      </c>
      <c r="M284" s="269">
        <f t="shared" si="34"/>
        <v>470</v>
      </c>
      <c r="N284" s="269">
        <f t="shared" si="34"/>
        <v>41.1</v>
      </c>
      <c r="O284" s="519">
        <f t="shared" si="34"/>
        <v>44.8</v>
      </c>
    </row>
    <row r="285" ht="12.75"/>
    <row r="286" spans="1:13" ht="18">
      <c r="A286" s="10"/>
      <c r="B286" s="6" t="s">
        <v>159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074" t="s">
        <v>19</v>
      </c>
      <c r="B287" s="1076" t="s">
        <v>30</v>
      </c>
      <c r="C287" s="1076"/>
      <c r="D287" s="1076"/>
      <c r="E287" s="1076"/>
      <c r="F287" s="1040" t="s">
        <v>225</v>
      </c>
      <c r="G287" s="1042" t="s">
        <v>226</v>
      </c>
      <c r="H287" s="1064" t="s">
        <v>31</v>
      </c>
      <c r="I287" s="1064"/>
      <c r="J287" s="1064"/>
      <c r="K287" s="1064"/>
      <c r="L287" s="1065"/>
      <c r="M287" s="1035" t="s">
        <v>229</v>
      </c>
      <c r="N287" s="52" t="s">
        <v>1</v>
      </c>
      <c r="O287" s="60" t="s">
        <v>33</v>
      </c>
    </row>
    <row r="288" spans="1:15" ht="20.25" thickBot="1">
      <c r="A288" s="1077"/>
      <c r="B288" s="36" t="s">
        <v>23</v>
      </c>
      <c r="C288" s="37" t="s">
        <v>24</v>
      </c>
      <c r="D288" s="37" t="s">
        <v>16</v>
      </c>
      <c r="E288" s="37" t="s">
        <v>25</v>
      </c>
      <c r="F288" s="1041"/>
      <c r="G288" s="1043"/>
      <c r="H288" s="38" t="s">
        <v>18</v>
      </c>
      <c r="I288" s="38" t="s">
        <v>17</v>
      </c>
      <c r="J288" s="38" t="s">
        <v>26</v>
      </c>
      <c r="K288" s="38" t="s">
        <v>27</v>
      </c>
      <c r="L288" s="39" t="s">
        <v>28</v>
      </c>
      <c r="M288" s="1036"/>
      <c r="N288" s="37" t="s">
        <v>29</v>
      </c>
      <c r="O288" s="40" t="s">
        <v>29</v>
      </c>
    </row>
    <row r="289" spans="1:15" ht="13.5" thickBot="1">
      <c r="A289" s="55" t="s">
        <v>13</v>
      </c>
      <c r="B289" s="445">
        <f>B179+B201+B190+B212+B221+B226+B236+B242+B250+B257+B263+B269+B275+B284</f>
        <v>600</v>
      </c>
      <c r="C289" s="445">
        <f aca="true" t="shared" si="35" ref="C289:O289">C179+C201+C190+C212+C221+C226+C236+C242+C250+C257+C263+C269+C275+C284</f>
        <v>707.1</v>
      </c>
      <c r="D289" s="445">
        <f t="shared" si="35"/>
        <v>619.6999999999999</v>
      </c>
      <c r="E289" s="445">
        <f t="shared" si="35"/>
        <v>5582.800000000001</v>
      </c>
      <c r="F289" s="445">
        <f t="shared" si="35"/>
        <v>5604.749999999999</v>
      </c>
      <c r="G289" s="445">
        <f t="shared" si="35"/>
        <v>1380.3499999999997</v>
      </c>
      <c r="H289" s="445">
        <f t="shared" si="35"/>
        <v>848.1999999999999</v>
      </c>
      <c r="I289" s="445">
        <f t="shared" si="35"/>
        <v>888.7</v>
      </c>
      <c r="J289" s="445">
        <f t="shared" si="35"/>
        <v>0</v>
      </c>
      <c r="K289" s="445">
        <f t="shared" si="35"/>
        <v>0</v>
      </c>
      <c r="L289" s="446">
        <f t="shared" si="35"/>
        <v>785.0999999999999</v>
      </c>
      <c r="M289" s="445">
        <f t="shared" si="35"/>
        <v>6689.799999999999</v>
      </c>
      <c r="N289" s="445">
        <f t="shared" si="35"/>
        <v>6149.700000000002</v>
      </c>
      <c r="O289" s="873">
        <f t="shared" si="35"/>
        <v>2622.3</v>
      </c>
    </row>
    <row r="290" spans="1:15" ht="13.5" thickBot="1">
      <c r="A290" s="257" t="s">
        <v>13</v>
      </c>
      <c r="B290" s="269">
        <f aca="true" t="shared" si="36" ref="B290:O290">SUM(B289:B289)</f>
        <v>600</v>
      </c>
      <c r="C290" s="269">
        <f t="shared" si="36"/>
        <v>707.1</v>
      </c>
      <c r="D290" s="269">
        <f t="shared" si="36"/>
        <v>619.6999999999999</v>
      </c>
      <c r="E290" s="269">
        <f t="shared" si="36"/>
        <v>5582.800000000001</v>
      </c>
      <c r="F290" s="269">
        <f t="shared" si="36"/>
        <v>5604.749999999999</v>
      </c>
      <c r="G290" s="269">
        <f t="shared" si="36"/>
        <v>1380.3499999999997</v>
      </c>
      <c r="H290" s="269">
        <f t="shared" si="36"/>
        <v>848.1999999999999</v>
      </c>
      <c r="I290" s="269">
        <f t="shared" si="36"/>
        <v>888.7</v>
      </c>
      <c r="J290" s="269">
        <f t="shared" si="36"/>
        <v>0</v>
      </c>
      <c r="K290" s="269">
        <f t="shared" si="36"/>
        <v>0</v>
      </c>
      <c r="L290" s="444">
        <f t="shared" si="36"/>
        <v>785.0999999999999</v>
      </c>
      <c r="M290" s="269">
        <f t="shared" si="36"/>
        <v>6689.799999999999</v>
      </c>
      <c r="N290" s="269">
        <f t="shared" si="36"/>
        <v>6149.700000000002</v>
      </c>
      <c r="O290" s="519">
        <f t="shared" si="36"/>
        <v>2622.3</v>
      </c>
    </row>
    <row r="291" ht="12.75"/>
    <row r="292" ht="15.75">
      <c r="B292" s="4" t="s">
        <v>121</v>
      </c>
    </row>
    <row r="293" ht="12.75"/>
    <row r="294" spans="1:13" ht="12.75">
      <c r="A294" s="8"/>
      <c r="B294" s="6" t="s">
        <v>81</v>
      </c>
      <c r="C294" s="8"/>
      <c r="D294" s="215"/>
      <c r="E294" s="215"/>
      <c r="F294" s="215"/>
      <c r="G294" s="215"/>
      <c r="H294" s="215"/>
      <c r="I294" s="215"/>
      <c r="J294" s="215"/>
      <c r="K294" s="215"/>
      <c r="L294" s="15"/>
      <c r="M294" s="15"/>
    </row>
    <row r="295" spans="1:15" ht="29.25" customHeight="1">
      <c r="A295" s="1047" t="s">
        <v>19</v>
      </c>
      <c r="B295" s="1049" t="s">
        <v>30</v>
      </c>
      <c r="C295" s="1050"/>
      <c r="D295" s="1050"/>
      <c r="E295" s="1051"/>
      <c r="F295" s="1018" t="s">
        <v>225</v>
      </c>
      <c r="G295" s="1029" t="s">
        <v>226</v>
      </c>
      <c r="H295" s="1020" t="s">
        <v>42</v>
      </c>
      <c r="I295" s="1020"/>
      <c r="J295" s="1020"/>
      <c r="K295" s="1020"/>
      <c r="L295" s="1021"/>
      <c r="M295" s="1015" t="s">
        <v>229</v>
      </c>
      <c r="N295" s="47" t="s">
        <v>1</v>
      </c>
      <c r="O295" s="59" t="s">
        <v>33</v>
      </c>
    </row>
    <row r="296" spans="1:15" ht="20.25" thickBot="1">
      <c r="A296" s="1069"/>
      <c r="B296" s="31" t="s">
        <v>23</v>
      </c>
      <c r="C296" s="25" t="s">
        <v>24</v>
      </c>
      <c r="D296" s="25" t="s">
        <v>16</v>
      </c>
      <c r="E296" s="25" t="s">
        <v>25</v>
      </c>
      <c r="F296" s="1019"/>
      <c r="G296" s="1030"/>
      <c r="H296" s="153" t="s">
        <v>18</v>
      </c>
      <c r="I296" s="153" t="s">
        <v>17</v>
      </c>
      <c r="J296" s="260" t="s">
        <v>26</v>
      </c>
      <c r="K296" s="261" t="s">
        <v>27</v>
      </c>
      <c r="L296" s="155" t="s">
        <v>28</v>
      </c>
      <c r="M296" s="1016"/>
      <c r="N296" s="25" t="s">
        <v>29</v>
      </c>
      <c r="O296" s="33" t="s">
        <v>29</v>
      </c>
    </row>
    <row r="297" spans="1:15" ht="12.75">
      <c r="A297" s="209" t="s">
        <v>8</v>
      </c>
      <c r="B297" s="521">
        <v>0</v>
      </c>
      <c r="C297" s="522">
        <v>0</v>
      </c>
      <c r="D297" s="522">
        <v>0</v>
      </c>
      <c r="E297" s="522">
        <v>0</v>
      </c>
      <c r="F297" s="523">
        <v>38.5</v>
      </c>
      <c r="G297" s="522">
        <v>12.1</v>
      </c>
      <c r="H297" s="522">
        <v>0</v>
      </c>
      <c r="I297" s="522">
        <v>0</v>
      </c>
      <c r="J297" s="522">
        <v>0</v>
      </c>
      <c r="K297" s="526">
        <v>0</v>
      </c>
      <c r="L297" s="527">
        <v>0</v>
      </c>
      <c r="M297" s="528">
        <v>149.7</v>
      </c>
      <c r="N297" s="522">
        <v>10.2</v>
      </c>
      <c r="O297" s="525">
        <v>5.1</v>
      </c>
    </row>
    <row r="298" spans="1:15" ht="13.5" thickBot="1">
      <c r="A298" s="209" t="s">
        <v>3</v>
      </c>
      <c r="B298" s="339">
        <v>0</v>
      </c>
      <c r="C298" s="340">
        <v>0</v>
      </c>
      <c r="D298" s="340">
        <v>0</v>
      </c>
      <c r="E298" s="340">
        <v>0</v>
      </c>
      <c r="F298" s="341">
        <v>23.9</v>
      </c>
      <c r="G298" s="340">
        <v>6.8</v>
      </c>
      <c r="H298" s="340">
        <v>0</v>
      </c>
      <c r="I298" s="340">
        <v>0</v>
      </c>
      <c r="J298" s="340">
        <v>0</v>
      </c>
      <c r="K298" s="529">
        <v>0</v>
      </c>
      <c r="L298" s="342">
        <v>0</v>
      </c>
      <c r="M298" s="530">
        <v>45.7</v>
      </c>
      <c r="N298" s="340">
        <v>3</v>
      </c>
      <c r="O298" s="343">
        <v>6.8</v>
      </c>
    </row>
    <row r="299" spans="1:15" ht="13.5" thickBot="1">
      <c r="A299" s="32" t="s">
        <v>13</v>
      </c>
      <c r="B299" s="269">
        <f aca="true" t="shared" si="37" ref="B299:O299">SUM(B297:B298)</f>
        <v>0</v>
      </c>
      <c r="C299" s="269">
        <f t="shared" si="37"/>
        <v>0</v>
      </c>
      <c r="D299" s="269">
        <v>0</v>
      </c>
      <c r="E299" s="269">
        <v>0</v>
      </c>
      <c r="F299" s="269">
        <f t="shared" si="37"/>
        <v>62.4</v>
      </c>
      <c r="G299" s="269">
        <f t="shared" si="37"/>
        <v>18.9</v>
      </c>
      <c r="H299" s="269">
        <f t="shared" si="37"/>
        <v>0</v>
      </c>
      <c r="I299" s="269">
        <f t="shared" si="37"/>
        <v>0</v>
      </c>
      <c r="J299" s="269">
        <f t="shared" si="37"/>
        <v>0</v>
      </c>
      <c r="K299" s="269">
        <f t="shared" si="37"/>
        <v>0</v>
      </c>
      <c r="L299" s="520">
        <f t="shared" si="37"/>
        <v>0</v>
      </c>
      <c r="M299" s="269">
        <v>195.4</v>
      </c>
      <c r="N299" s="269">
        <f t="shared" si="37"/>
        <v>13.2</v>
      </c>
      <c r="O299" s="519">
        <f t="shared" si="37"/>
        <v>11.899999999999999</v>
      </c>
    </row>
    <row r="300" ht="12.75"/>
    <row r="301" spans="1:13" ht="12.75">
      <c r="A301" s="227"/>
      <c r="B301" s="6" t="s">
        <v>84</v>
      </c>
      <c r="C301" s="8"/>
      <c r="D301" s="215"/>
      <c r="E301" s="228"/>
      <c r="F301" s="215"/>
      <c r="G301" s="215"/>
      <c r="H301" s="215"/>
      <c r="I301" s="215"/>
      <c r="J301" s="215"/>
      <c r="K301" s="15"/>
      <c r="L301" s="15"/>
      <c r="M301" s="15"/>
    </row>
    <row r="302" spans="1:15" ht="29.25" customHeight="1">
      <c r="A302" s="1047" t="s">
        <v>19</v>
      </c>
      <c r="B302" s="1049" t="s">
        <v>30</v>
      </c>
      <c r="C302" s="1050"/>
      <c r="D302" s="1050"/>
      <c r="E302" s="1051"/>
      <c r="F302" s="1100" t="s">
        <v>20</v>
      </c>
      <c r="G302" s="1100" t="s">
        <v>0</v>
      </c>
      <c r="H302" s="1102" t="s">
        <v>31</v>
      </c>
      <c r="I302" s="1050"/>
      <c r="J302" s="1050"/>
      <c r="K302" s="1050"/>
      <c r="L302" s="1103"/>
      <c r="M302" s="1015" t="s">
        <v>229</v>
      </c>
      <c r="N302" s="47" t="s">
        <v>1</v>
      </c>
      <c r="O302" s="59" t="s">
        <v>33</v>
      </c>
    </row>
    <row r="303" spans="1:15" ht="20.25" thickBot="1">
      <c r="A303" s="1048"/>
      <c r="B303" s="31" t="s">
        <v>23</v>
      </c>
      <c r="C303" s="25" t="s">
        <v>24</v>
      </c>
      <c r="D303" s="25" t="s">
        <v>16</v>
      </c>
      <c r="E303" s="25" t="s">
        <v>25</v>
      </c>
      <c r="F303" s="1101"/>
      <c r="G303" s="1101"/>
      <c r="H303" s="28" t="s">
        <v>18</v>
      </c>
      <c r="I303" s="28" t="s">
        <v>17</v>
      </c>
      <c r="J303" s="28" t="s">
        <v>26</v>
      </c>
      <c r="K303" s="29" t="s">
        <v>27</v>
      </c>
      <c r="L303" s="30" t="s">
        <v>28</v>
      </c>
      <c r="M303" s="1016"/>
      <c r="N303" s="25" t="s">
        <v>29</v>
      </c>
      <c r="O303" s="33" t="s">
        <v>29</v>
      </c>
    </row>
    <row r="304" spans="1:15" ht="13.5" thickBot="1">
      <c r="A304" s="174" t="s">
        <v>8</v>
      </c>
      <c r="B304" s="521">
        <v>0</v>
      </c>
      <c r="C304" s="522">
        <v>0</v>
      </c>
      <c r="D304" s="522">
        <v>0</v>
      </c>
      <c r="E304" s="522">
        <v>9.45</v>
      </c>
      <c r="F304" s="523">
        <v>62.85</v>
      </c>
      <c r="G304" s="522">
        <v>13.19</v>
      </c>
      <c r="H304" s="522">
        <v>0</v>
      </c>
      <c r="I304" s="522">
        <v>0</v>
      </c>
      <c r="J304" s="522">
        <v>0</v>
      </c>
      <c r="K304" s="522">
        <v>0</v>
      </c>
      <c r="L304" s="523">
        <v>0</v>
      </c>
      <c r="M304" s="524">
        <v>120</v>
      </c>
      <c r="N304" s="522">
        <v>24.4</v>
      </c>
      <c r="O304" s="525">
        <v>7.8</v>
      </c>
    </row>
    <row r="305" spans="1:15" ht="13.5" thickBot="1">
      <c r="A305" s="32" t="s">
        <v>13</v>
      </c>
      <c r="B305" s="269">
        <f aca="true" t="shared" si="38" ref="B305:O305">SUM(B304:B304)</f>
        <v>0</v>
      </c>
      <c r="C305" s="269">
        <f t="shared" si="38"/>
        <v>0</v>
      </c>
      <c r="D305" s="269">
        <f t="shared" si="38"/>
        <v>0</v>
      </c>
      <c r="E305" s="269">
        <f t="shared" si="38"/>
        <v>9.45</v>
      </c>
      <c r="F305" s="269">
        <f t="shared" si="38"/>
        <v>62.85</v>
      </c>
      <c r="G305" s="269">
        <f t="shared" si="38"/>
        <v>13.19</v>
      </c>
      <c r="H305" s="269">
        <f t="shared" si="38"/>
        <v>0</v>
      </c>
      <c r="I305" s="269">
        <f t="shared" si="38"/>
        <v>0</v>
      </c>
      <c r="J305" s="269">
        <f t="shared" si="38"/>
        <v>0</v>
      </c>
      <c r="K305" s="269">
        <f t="shared" si="38"/>
        <v>0</v>
      </c>
      <c r="L305" s="517">
        <f t="shared" si="38"/>
        <v>0</v>
      </c>
      <c r="M305" s="518">
        <f t="shared" si="38"/>
        <v>120</v>
      </c>
      <c r="N305" s="269">
        <f t="shared" si="38"/>
        <v>24.4</v>
      </c>
      <c r="O305" s="519">
        <f t="shared" si="38"/>
        <v>7.8</v>
      </c>
    </row>
    <row r="306" ht="12.75"/>
    <row r="307" spans="1:13" ht="12.75">
      <c r="A307" s="227"/>
      <c r="B307" s="6" t="s">
        <v>218</v>
      </c>
      <c r="C307" s="8"/>
      <c r="D307" s="215"/>
      <c r="E307" s="228"/>
      <c r="F307" s="215"/>
      <c r="G307" s="215"/>
      <c r="H307" s="215"/>
      <c r="I307" s="215"/>
      <c r="J307" s="215"/>
      <c r="K307" s="15"/>
      <c r="L307" s="15"/>
      <c r="M307" s="15"/>
    </row>
    <row r="308" spans="1:15" ht="29.25" customHeight="1">
      <c r="A308" s="1047" t="s">
        <v>19</v>
      </c>
      <c r="B308" s="1049" t="s">
        <v>30</v>
      </c>
      <c r="C308" s="1050"/>
      <c r="D308" s="1050"/>
      <c r="E308" s="1051"/>
      <c r="F308" s="1018" t="s">
        <v>225</v>
      </c>
      <c r="G308" s="1029" t="s">
        <v>226</v>
      </c>
      <c r="H308" s="1020" t="s">
        <v>42</v>
      </c>
      <c r="I308" s="1020"/>
      <c r="J308" s="1020"/>
      <c r="K308" s="1020"/>
      <c r="L308" s="1021"/>
      <c r="M308" s="1015" t="s">
        <v>229</v>
      </c>
      <c r="N308" s="47" t="s">
        <v>1</v>
      </c>
      <c r="O308" s="59" t="s">
        <v>33</v>
      </c>
    </row>
    <row r="309" spans="1:15" ht="20.25" thickBot="1">
      <c r="A309" s="1069"/>
      <c r="B309" s="31" t="s">
        <v>23</v>
      </c>
      <c r="C309" s="25" t="s">
        <v>24</v>
      </c>
      <c r="D309" s="25" t="s">
        <v>16</v>
      </c>
      <c r="E309" s="25" t="s">
        <v>25</v>
      </c>
      <c r="F309" s="1019"/>
      <c r="G309" s="1030"/>
      <c r="H309" s="153" t="s">
        <v>18</v>
      </c>
      <c r="I309" s="153" t="s">
        <v>17</v>
      </c>
      <c r="J309" s="260" t="s">
        <v>26</v>
      </c>
      <c r="K309" s="261" t="s">
        <v>27</v>
      </c>
      <c r="L309" s="155" t="s">
        <v>28</v>
      </c>
      <c r="M309" s="1016"/>
      <c r="N309" s="25" t="s">
        <v>29</v>
      </c>
      <c r="O309" s="33" t="s">
        <v>29</v>
      </c>
    </row>
    <row r="310" spans="1:15" ht="13.5" thickBot="1">
      <c r="A310" s="209" t="s">
        <v>8</v>
      </c>
      <c r="B310" s="306">
        <v>179</v>
      </c>
      <c r="C310" s="307">
        <v>272.1</v>
      </c>
      <c r="D310" s="307">
        <v>0</v>
      </c>
      <c r="E310" s="307">
        <v>46</v>
      </c>
      <c r="F310" s="309">
        <v>57.1</v>
      </c>
      <c r="G310" s="307">
        <v>22.9</v>
      </c>
      <c r="H310" s="307">
        <v>0</v>
      </c>
      <c r="I310" s="307">
        <v>0</v>
      </c>
      <c r="J310" s="307">
        <v>0</v>
      </c>
      <c r="K310" s="337">
        <v>0</v>
      </c>
      <c r="L310" s="344">
        <v>0</v>
      </c>
      <c r="M310" s="345">
        <v>87.9</v>
      </c>
      <c r="N310" s="307">
        <v>48.2</v>
      </c>
      <c r="O310" s="308">
        <v>55.8</v>
      </c>
    </row>
    <row r="311" spans="1:15" ht="13.5" thickBot="1">
      <c r="A311" s="32" t="s">
        <v>13</v>
      </c>
      <c r="B311" s="26">
        <f aca="true" t="shared" si="39" ref="B311:O311">SUM(B310:B310)</f>
        <v>179</v>
      </c>
      <c r="C311" s="26">
        <f t="shared" si="39"/>
        <v>272.1</v>
      </c>
      <c r="D311" s="26">
        <f t="shared" si="39"/>
        <v>0</v>
      </c>
      <c r="E311" s="26">
        <f t="shared" si="39"/>
        <v>46</v>
      </c>
      <c r="F311" s="26">
        <f t="shared" si="39"/>
        <v>57.1</v>
      </c>
      <c r="G311" s="26">
        <f t="shared" si="39"/>
        <v>22.9</v>
      </c>
      <c r="H311" s="26">
        <f t="shared" si="39"/>
        <v>0</v>
      </c>
      <c r="I311" s="26">
        <f t="shared" si="39"/>
        <v>0</v>
      </c>
      <c r="J311" s="26">
        <f t="shared" si="39"/>
        <v>0</v>
      </c>
      <c r="K311" s="26">
        <f t="shared" si="39"/>
        <v>0</v>
      </c>
      <c r="L311" s="266">
        <f t="shared" si="39"/>
        <v>0</v>
      </c>
      <c r="M311" s="278">
        <f>SUM(M310:M310)</f>
        <v>87.9</v>
      </c>
      <c r="N311" s="26">
        <f t="shared" si="39"/>
        <v>48.2</v>
      </c>
      <c r="O311" s="216">
        <f t="shared" si="39"/>
        <v>55.8</v>
      </c>
    </row>
    <row r="312" ht="12.75"/>
    <row r="313" spans="1:13" ht="18">
      <c r="A313" s="8"/>
      <c r="B313" s="6" t="s">
        <v>70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047" t="s">
        <v>19</v>
      </c>
      <c r="B314" s="1049" t="s">
        <v>30</v>
      </c>
      <c r="C314" s="1050"/>
      <c r="D314" s="1050"/>
      <c r="E314" s="1051"/>
      <c r="F314" s="1018" t="s">
        <v>225</v>
      </c>
      <c r="G314" s="1029" t="s">
        <v>226</v>
      </c>
      <c r="H314" s="1020" t="s">
        <v>42</v>
      </c>
      <c r="I314" s="1020"/>
      <c r="J314" s="1020"/>
      <c r="K314" s="1020"/>
      <c r="L314" s="1021"/>
      <c r="M314" s="1015" t="s">
        <v>229</v>
      </c>
      <c r="N314" s="47" t="s">
        <v>1</v>
      </c>
      <c r="O314" s="59" t="s">
        <v>33</v>
      </c>
    </row>
    <row r="315" spans="1:15" ht="29.25" customHeight="1" thickBot="1">
      <c r="A315" s="1069"/>
      <c r="B315" s="31" t="s">
        <v>23</v>
      </c>
      <c r="C315" s="25" t="s">
        <v>24</v>
      </c>
      <c r="D315" s="25" t="s">
        <v>16</v>
      </c>
      <c r="E315" s="25" t="s">
        <v>25</v>
      </c>
      <c r="F315" s="1019"/>
      <c r="G315" s="1030"/>
      <c r="H315" s="153" t="s">
        <v>18</v>
      </c>
      <c r="I315" s="153" t="s">
        <v>17</v>
      </c>
      <c r="J315" s="260" t="s">
        <v>26</v>
      </c>
      <c r="K315" s="261" t="s">
        <v>27</v>
      </c>
      <c r="L315" s="155" t="s">
        <v>28</v>
      </c>
      <c r="M315" s="1016"/>
      <c r="N315" s="25" t="s">
        <v>29</v>
      </c>
      <c r="O315" s="33" t="s">
        <v>29</v>
      </c>
    </row>
    <row r="316" spans="1:15" ht="13.5" thickBot="1">
      <c r="A316" s="209" t="s">
        <v>8</v>
      </c>
      <c r="B316" s="224">
        <v>171</v>
      </c>
      <c r="C316" s="224">
        <v>0</v>
      </c>
      <c r="D316" s="224">
        <v>0</v>
      </c>
      <c r="E316" s="224">
        <v>237.1</v>
      </c>
      <c r="F316" s="224">
        <v>132.5</v>
      </c>
      <c r="G316" s="224">
        <v>60.4</v>
      </c>
      <c r="H316" s="224">
        <v>15</v>
      </c>
      <c r="I316" s="224">
        <v>36</v>
      </c>
      <c r="J316" s="224">
        <v>0</v>
      </c>
      <c r="K316" s="224">
        <v>0</v>
      </c>
      <c r="L316" s="281">
        <v>87.48</v>
      </c>
      <c r="M316" s="280">
        <v>286.4</v>
      </c>
      <c r="N316" s="225">
        <v>73</v>
      </c>
      <c r="O316" s="874">
        <v>92</v>
      </c>
    </row>
    <row r="317" spans="1:15" ht="13.5" thickBot="1">
      <c r="A317" s="32" t="s">
        <v>13</v>
      </c>
      <c r="B317" s="26">
        <f aca="true" t="shared" si="40" ref="B317:O317">SUM(B316:B316)</f>
        <v>171</v>
      </c>
      <c r="C317" s="26">
        <f t="shared" si="40"/>
        <v>0</v>
      </c>
      <c r="D317" s="26">
        <f t="shared" si="40"/>
        <v>0</v>
      </c>
      <c r="E317" s="26">
        <f t="shared" si="40"/>
        <v>237.1</v>
      </c>
      <c r="F317" s="26">
        <f t="shared" si="40"/>
        <v>132.5</v>
      </c>
      <c r="G317" s="26">
        <f t="shared" si="40"/>
        <v>60.4</v>
      </c>
      <c r="H317" s="26">
        <f t="shared" si="40"/>
        <v>15</v>
      </c>
      <c r="I317" s="26">
        <f t="shared" si="40"/>
        <v>36</v>
      </c>
      <c r="J317" s="26">
        <f t="shared" si="40"/>
        <v>0</v>
      </c>
      <c r="K317" s="26">
        <f t="shared" si="40"/>
        <v>0</v>
      </c>
      <c r="L317" s="266">
        <f t="shared" si="40"/>
        <v>87.48</v>
      </c>
      <c r="M317" s="26">
        <f t="shared" si="40"/>
        <v>286.4</v>
      </c>
      <c r="N317" s="26">
        <f t="shared" si="40"/>
        <v>73</v>
      </c>
      <c r="O317" s="216">
        <f t="shared" si="40"/>
        <v>92</v>
      </c>
    </row>
    <row r="318" spans="1:15" ht="12.7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56"/>
    </row>
    <row r="319" spans="1:15" ht="12.7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56"/>
    </row>
    <row r="320" spans="1:13" ht="12.75">
      <c r="A320" s="8"/>
      <c r="B320" s="6" t="s">
        <v>196</v>
      </c>
      <c r="C320" s="8"/>
      <c r="D320" s="215"/>
      <c r="E320" s="215"/>
      <c r="F320" s="215"/>
      <c r="G320" s="215"/>
      <c r="H320" s="215"/>
      <c r="I320" s="215"/>
      <c r="J320" s="215"/>
      <c r="K320" s="15"/>
      <c r="L320" s="15"/>
      <c r="M320" s="15"/>
    </row>
    <row r="321" spans="1:15" ht="29.25" customHeight="1">
      <c r="A321" s="1047" t="s">
        <v>19</v>
      </c>
      <c r="B321" s="1049" t="s">
        <v>30</v>
      </c>
      <c r="C321" s="1050"/>
      <c r="D321" s="1050"/>
      <c r="E321" s="1051"/>
      <c r="F321" s="1018" t="s">
        <v>225</v>
      </c>
      <c r="G321" s="1029" t="s">
        <v>226</v>
      </c>
      <c r="H321" s="1020" t="s">
        <v>42</v>
      </c>
      <c r="I321" s="1020"/>
      <c r="J321" s="1020"/>
      <c r="K321" s="1020"/>
      <c r="L321" s="1021"/>
      <c r="M321" s="1015" t="s">
        <v>229</v>
      </c>
      <c r="N321" s="47" t="s">
        <v>1</v>
      </c>
      <c r="O321" s="59" t="s">
        <v>33</v>
      </c>
    </row>
    <row r="322" spans="1:15" ht="20.25" thickBot="1">
      <c r="A322" s="1069"/>
      <c r="B322" s="31" t="s">
        <v>23</v>
      </c>
      <c r="C322" s="25" t="s">
        <v>24</v>
      </c>
      <c r="D322" s="25" t="s">
        <v>16</v>
      </c>
      <c r="E322" s="25" t="s">
        <v>25</v>
      </c>
      <c r="F322" s="1019"/>
      <c r="G322" s="1030"/>
      <c r="H322" s="153" t="s">
        <v>18</v>
      </c>
      <c r="I322" s="153" t="s">
        <v>17</v>
      </c>
      <c r="J322" s="260" t="s">
        <v>26</v>
      </c>
      <c r="K322" s="261" t="s">
        <v>27</v>
      </c>
      <c r="L322" s="155" t="s">
        <v>28</v>
      </c>
      <c r="M322" s="1016"/>
      <c r="N322" s="25" t="s">
        <v>29</v>
      </c>
      <c r="O322" s="33" t="s">
        <v>29</v>
      </c>
    </row>
    <row r="323" spans="1:15" ht="13.5" thickBot="1">
      <c r="A323" s="209" t="s">
        <v>8</v>
      </c>
      <c r="B323" s="472">
        <v>123.8</v>
      </c>
      <c r="C323" s="473">
        <v>0</v>
      </c>
      <c r="D323" s="473">
        <v>0</v>
      </c>
      <c r="E323" s="473">
        <v>115.7</v>
      </c>
      <c r="F323" s="474">
        <v>28.4</v>
      </c>
      <c r="G323" s="473">
        <v>28.2</v>
      </c>
      <c r="H323" s="473">
        <v>0</v>
      </c>
      <c r="I323" s="473">
        <v>0</v>
      </c>
      <c r="J323" s="473">
        <v>0</v>
      </c>
      <c r="K323" s="475">
        <v>0</v>
      </c>
      <c r="L323" s="487">
        <v>36.8</v>
      </c>
      <c r="M323" s="472">
        <v>437.4</v>
      </c>
      <c r="N323" s="473">
        <v>34.5</v>
      </c>
      <c r="O323" s="477">
        <v>42.3</v>
      </c>
    </row>
    <row r="324" spans="1:15" ht="13.5" thickBot="1">
      <c r="A324" s="32" t="s">
        <v>13</v>
      </c>
      <c r="B324" s="470">
        <f aca="true" t="shared" si="41" ref="B324:O324">SUM(B323:B323)</f>
        <v>123.8</v>
      </c>
      <c r="C324" s="470">
        <f t="shared" si="41"/>
        <v>0</v>
      </c>
      <c r="D324" s="470">
        <f t="shared" si="41"/>
        <v>0</v>
      </c>
      <c r="E324" s="470">
        <f t="shared" si="41"/>
        <v>115.7</v>
      </c>
      <c r="F324" s="470">
        <f t="shared" si="41"/>
        <v>28.4</v>
      </c>
      <c r="G324" s="470">
        <f t="shared" si="41"/>
        <v>28.2</v>
      </c>
      <c r="H324" s="470">
        <f t="shared" si="41"/>
        <v>0</v>
      </c>
      <c r="I324" s="470">
        <f t="shared" si="41"/>
        <v>0</v>
      </c>
      <c r="J324" s="470">
        <f t="shared" si="41"/>
        <v>0</v>
      </c>
      <c r="K324" s="470">
        <f t="shared" si="41"/>
        <v>0</v>
      </c>
      <c r="L324" s="471">
        <f t="shared" si="41"/>
        <v>36.8</v>
      </c>
      <c r="M324" s="482">
        <f>SUM(M323:M323)</f>
        <v>437.4</v>
      </c>
      <c r="N324" s="470">
        <f t="shared" si="41"/>
        <v>34.5</v>
      </c>
      <c r="O324" s="483">
        <f t="shared" si="41"/>
        <v>42.3</v>
      </c>
    </row>
    <row r="326" spans="1:13" ht="18">
      <c r="A326" s="8"/>
      <c r="B326" s="6" t="s">
        <v>212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047" t="s">
        <v>19</v>
      </c>
      <c r="B327" s="1049" t="s">
        <v>30</v>
      </c>
      <c r="C327" s="1050"/>
      <c r="D327" s="1050"/>
      <c r="E327" s="1051"/>
      <c r="F327" s="1018" t="s">
        <v>225</v>
      </c>
      <c r="G327" s="1029" t="s">
        <v>226</v>
      </c>
      <c r="H327" s="1020" t="s">
        <v>42</v>
      </c>
      <c r="I327" s="1020"/>
      <c r="J327" s="1020"/>
      <c r="K327" s="1020"/>
      <c r="L327" s="1021"/>
      <c r="M327" s="1015" t="s">
        <v>229</v>
      </c>
      <c r="N327" s="47" t="s">
        <v>1</v>
      </c>
      <c r="O327" s="59" t="s">
        <v>33</v>
      </c>
    </row>
    <row r="328" spans="1:15" ht="29.25" customHeight="1" thickBot="1">
      <c r="A328" s="1048"/>
      <c r="B328" s="31" t="s">
        <v>23</v>
      </c>
      <c r="C328" s="25" t="s">
        <v>24</v>
      </c>
      <c r="D328" s="25" t="s">
        <v>16</v>
      </c>
      <c r="E328" s="25" t="s">
        <v>25</v>
      </c>
      <c r="F328" s="1019"/>
      <c r="G328" s="1030"/>
      <c r="H328" s="153" t="s">
        <v>18</v>
      </c>
      <c r="I328" s="153" t="s">
        <v>17</v>
      </c>
      <c r="J328" s="260" t="s">
        <v>26</v>
      </c>
      <c r="K328" s="261" t="s">
        <v>27</v>
      </c>
      <c r="L328" s="155" t="s">
        <v>28</v>
      </c>
      <c r="M328" s="1016"/>
      <c r="N328" s="25" t="s">
        <v>29</v>
      </c>
      <c r="O328" s="33" t="s">
        <v>29</v>
      </c>
    </row>
    <row r="329" spans="1:15" ht="12.75">
      <c r="A329" s="50" t="s">
        <v>12</v>
      </c>
      <c r="B329" s="488">
        <v>0</v>
      </c>
      <c r="C329" s="489">
        <v>0</v>
      </c>
      <c r="D329" s="489">
        <v>0</v>
      </c>
      <c r="E329" s="489">
        <v>223.2</v>
      </c>
      <c r="F329" s="490">
        <v>142.1</v>
      </c>
      <c r="G329" s="489">
        <v>84.3</v>
      </c>
      <c r="H329" s="491">
        <v>0</v>
      </c>
      <c r="I329" s="491">
        <v>0</v>
      </c>
      <c r="J329" s="491">
        <v>0</v>
      </c>
      <c r="K329" s="492">
        <v>0</v>
      </c>
      <c r="L329" s="493">
        <v>0</v>
      </c>
      <c r="M329" s="494">
        <v>380.5</v>
      </c>
      <c r="N329" s="489">
        <v>94</v>
      </c>
      <c r="O329" s="495">
        <v>104</v>
      </c>
    </row>
    <row r="330" spans="1:15" ht="13.5" thickBot="1">
      <c r="A330" s="209" t="s">
        <v>3</v>
      </c>
      <c r="B330" s="496">
        <v>0</v>
      </c>
      <c r="C330" s="497">
        <v>0</v>
      </c>
      <c r="D330" s="497">
        <v>0</v>
      </c>
      <c r="E330" s="489">
        <v>223.2</v>
      </c>
      <c r="F330" s="490">
        <v>142.1</v>
      </c>
      <c r="G330" s="497">
        <v>84.3</v>
      </c>
      <c r="H330" s="497">
        <v>0</v>
      </c>
      <c r="I330" s="497">
        <v>0</v>
      </c>
      <c r="J330" s="497">
        <v>0</v>
      </c>
      <c r="K330" s="498">
        <v>0</v>
      </c>
      <c r="L330" s="499">
        <v>0</v>
      </c>
      <c r="M330" s="500">
        <v>380.5</v>
      </c>
      <c r="N330" s="497">
        <v>111</v>
      </c>
      <c r="O330" s="501">
        <v>112</v>
      </c>
    </row>
    <row r="331" spans="1:15" ht="13.5" thickBot="1">
      <c r="A331" s="32" t="s">
        <v>13</v>
      </c>
      <c r="B331" s="470">
        <f>SUM(B329:B330)</f>
        <v>0</v>
      </c>
      <c r="C331" s="470">
        <f aca="true" t="shared" si="42" ref="C331:O331">SUM(C329:C330)</f>
        <v>0</v>
      </c>
      <c r="D331" s="470">
        <f t="shared" si="42"/>
        <v>0</v>
      </c>
      <c r="E331" s="470">
        <f t="shared" si="42"/>
        <v>446.4</v>
      </c>
      <c r="F331" s="470">
        <f t="shared" si="42"/>
        <v>284.2</v>
      </c>
      <c r="G331" s="470">
        <f t="shared" si="42"/>
        <v>168.6</v>
      </c>
      <c r="H331" s="470">
        <f t="shared" si="42"/>
        <v>0</v>
      </c>
      <c r="I331" s="470">
        <f t="shared" si="42"/>
        <v>0</v>
      </c>
      <c r="J331" s="470">
        <f t="shared" si="42"/>
        <v>0</v>
      </c>
      <c r="K331" s="470">
        <f t="shared" si="42"/>
        <v>0</v>
      </c>
      <c r="L331" s="471">
        <f t="shared" si="42"/>
        <v>0</v>
      </c>
      <c r="M331" s="470">
        <f t="shared" si="42"/>
        <v>761</v>
      </c>
      <c r="N331" s="470">
        <f t="shared" si="42"/>
        <v>205</v>
      </c>
      <c r="O331" s="484">
        <f t="shared" si="42"/>
        <v>216</v>
      </c>
    </row>
    <row r="333" spans="1:13" ht="12.75">
      <c r="A333" s="8"/>
      <c r="B333" s="6" t="s">
        <v>197</v>
      </c>
      <c r="C333" s="8"/>
      <c r="D333" s="215"/>
      <c r="E333" s="215"/>
      <c r="F333" s="215"/>
      <c r="G333" s="215"/>
      <c r="H333" s="215"/>
      <c r="I333" s="215"/>
      <c r="J333" s="215"/>
      <c r="K333" s="15"/>
      <c r="L333" s="15"/>
      <c r="M333" s="15"/>
    </row>
    <row r="334" spans="1:15" ht="29.25" customHeight="1">
      <c r="A334" s="1047" t="s">
        <v>19</v>
      </c>
      <c r="B334" s="1049" t="s">
        <v>30</v>
      </c>
      <c r="C334" s="1050"/>
      <c r="D334" s="1050"/>
      <c r="E334" s="1051"/>
      <c r="F334" s="1018" t="s">
        <v>225</v>
      </c>
      <c r="G334" s="1029" t="s">
        <v>226</v>
      </c>
      <c r="H334" s="1020" t="s">
        <v>42</v>
      </c>
      <c r="I334" s="1020"/>
      <c r="J334" s="1020"/>
      <c r="K334" s="1020"/>
      <c r="L334" s="1021"/>
      <c r="M334" s="1015" t="s">
        <v>229</v>
      </c>
      <c r="N334" s="47" t="s">
        <v>1</v>
      </c>
      <c r="O334" s="59" t="s">
        <v>33</v>
      </c>
    </row>
    <row r="335" spans="1:15" ht="20.25" thickBot="1">
      <c r="A335" s="1069"/>
      <c r="B335" s="31" t="s">
        <v>23</v>
      </c>
      <c r="C335" s="25" t="s">
        <v>24</v>
      </c>
      <c r="D335" s="25" t="s">
        <v>16</v>
      </c>
      <c r="E335" s="25" t="s">
        <v>25</v>
      </c>
      <c r="F335" s="1019"/>
      <c r="G335" s="1030"/>
      <c r="H335" s="153" t="s">
        <v>18</v>
      </c>
      <c r="I335" s="153" t="s">
        <v>17</v>
      </c>
      <c r="J335" s="260" t="s">
        <v>26</v>
      </c>
      <c r="K335" s="261" t="s">
        <v>27</v>
      </c>
      <c r="L335" s="155" t="s">
        <v>28</v>
      </c>
      <c r="M335" s="1016"/>
      <c r="N335" s="25" t="s">
        <v>29</v>
      </c>
      <c r="O335" s="33" t="s">
        <v>29</v>
      </c>
    </row>
    <row r="336" spans="1:15" ht="13.5" thickBot="1">
      <c r="A336" s="209" t="s">
        <v>8</v>
      </c>
      <c r="B336" s="472">
        <v>0</v>
      </c>
      <c r="C336" s="473">
        <v>0</v>
      </c>
      <c r="D336" s="473">
        <v>230.6</v>
      </c>
      <c r="E336" s="473">
        <v>56.5</v>
      </c>
      <c r="F336" s="474">
        <v>7.9</v>
      </c>
      <c r="G336" s="473">
        <v>10.6</v>
      </c>
      <c r="H336" s="473">
        <v>0</v>
      </c>
      <c r="I336" s="473">
        <v>0</v>
      </c>
      <c r="J336" s="473">
        <v>0</v>
      </c>
      <c r="K336" s="475">
        <v>0</v>
      </c>
      <c r="L336" s="476">
        <v>0</v>
      </c>
      <c r="M336" s="502">
        <v>168.5</v>
      </c>
      <c r="N336" s="473">
        <v>27.4</v>
      </c>
      <c r="O336" s="477">
        <v>9.4</v>
      </c>
    </row>
    <row r="337" spans="1:15" ht="13.5" thickBot="1">
      <c r="A337" s="32" t="s">
        <v>13</v>
      </c>
      <c r="B337" s="470">
        <f aca="true" t="shared" si="43" ref="B337:O337">SUM(B336:B336)</f>
        <v>0</v>
      </c>
      <c r="C337" s="470">
        <f t="shared" si="43"/>
        <v>0</v>
      </c>
      <c r="D337" s="470">
        <f t="shared" si="43"/>
        <v>230.6</v>
      </c>
      <c r="E337" s="470">
        <f t="shared" si="43"/>
        <v>56.5</v>
      </c>
      <c r="F337" s="470">
        <f t="shared" si="43"/>
        <v>7.9</v>
      </c>
      <c r="G337" s="470">
        <f t="shared" si="43"/>
        <v>10.6</v>
      </c>
      <c r="H337" s="470">
        <f t="shared" si="43"/>
        <v>0</v>
      </c>
      <c r="I337" s="470">
        <f t="shared" si="43"/>
        <v>0</v>
      </c>
      <c r="J337" s="470">
        <f t="shared" si="43"/>
        <v>0</v>
      </c>
      <c r="K337" s="470">
        <f t="shared" si="43"/>
        <v>0</v>
      </c>
      <c r="L337" s="471">
        <f t="shared" si="43"/>
        <v>0</v>
      </c>
      <c r="M337" s="482">
        <f>SUM(M336:M336)</f>
        <v>168.5</v>
      </c>
      <c r="N337" s="470">
        <f t="shared" si="43"/>
        <v>27.4</v>
      </c>
      <c r="O337" s="483">
        <f t="shared" si="43"/>
        <v>9.4</v>
      </c>
    </row>
    <row r="339" spans="1:13" ht="12.75">
      <c r="A339" s="8"/>
      <c r="B339" s="6" t="s">
        <v>166</v>
      </c>
      <c r="C339" s="8"/>
      <c r="D339" s="215"/>
      <c r="E339" s="215"/>
      <c r="F339" s="215"/>
      <c r="G339" s="215"/>
      <c r="H339" s="215"/>
      <c r="I339" s="215"/>
      <c r="J339" s="215"/>
      <c r="K339" s="15"/>
      <c r="L339" s="15"/>
      <c r="M339" s="15"/>
    </row>
    <row r="340" spans="1:15" ht="19.5">
      <c r="A340" s="1047" t="s">
        <v>19</v>
      </c>
      <c r="B340" s="1049" t="s">
        <v>30</v>
      </c>
      <c r="C340" s="1050"/>
      <c r="D340" s="1050"/>
      <c r="E340" s="1051"/>
      <c r="F340" s="1018" t="s">
        <v>225</v>
      </c>
      <c r="G340" s="1029" t="s">
        <v>226</v>
      </c>
      <c r="H340" s="1020" t="s">
        <v>42</v>
      </c>
      <c r="I340" s="1020"/>
      <c r="J340" s="1020"/>
      <c r="K340" s="1020"/>
      <c r="L340" s="1021"/>
      <c r="M340" s="1015" t="s">
        <v>229</v>
      </c>
      <c r="N340" s="47" t="s">
        <v>1</v>
      </c>
      <c r="O340" s="59" t="s">
        <v>33</v>
      </c>
    </row>
    <row r="341" spans="1:15" ht="29.25" customHeight="1" thickBot="1">
      <c r="A341" s="1048"/>
      <c r="B341" s="31" t="s">
        <v>23</v>
      </c>
      <c r="C341" s="25" t="s">
        <v>24</v>
      </c>
      <c r="D341" s="25" t="s">
        <v>16</v>
      </c>
      <c r="E341" s="25" t="s">
        <v>25</v>
      </c>
      <c r="F341" s="1019"/>
      <c r="G341" s="1030"/>
      <c r="H341" s="153" t="s">
        <v>18</v>
      </c>
      <c r="I341" s="153" t="s">
        <v>17</v>
      </c>
      <c r="J341" s="260" t="s">
        <v>26</v>
      </c>
      <c r="K341" s="261" t="s">
        <v>27</v>
      </c>
      <c r="L341" s="155" t="s">
        <v>28</v>
      </c>
      <c r="M341" s="1016"/>
      <c r="N341" s="25" t="s">
        <v>29</v>
      </c>
      <c r="O341" s="33" t="s">
        <v>29</v>
      </c>
    </row>
    <row r="342" spans="1:15" ht="12.75">
      <c r="A342" s="50" t="s">
        <v>12</v>
      </c>
      <c r="B342" s="488">
        <v>0</v>
      </c>
      <c r="C342" s="489">
        <v>0</v>
      </c>
      <c r="D342" s="489">
        <v>0</v>
      </c>
      <c r="E342" s="489">
        <v>13.2</v>
      </c>
      <c r="F342" s="490">
        <v>142.1</v>
      </c>
      <c r="G342" s="489">
        <v>84.3</v>
      </c>
      <c r="H342" s="491">
        <v>0</v>
      </c>
      <c r="I342" s="491">
        <v>0</v>
      </c>
      <c r="J342" s="491">
        <v>0</v>
      </c>
      <c r="K342" s="492">
        <v>0</v>
      </c>
      <c r="L342" s="493">
        <v>0</v>
      </c>
      <c r="M342" s="503">
        <v>380.5</v>
      </c>
      <c r="N342" s="489">
        <v>4.8</v>
      </c>
      <c r="O342" s="495">
        <v>14</v>
      </c>
    </row>
    <row r="343" spans="1:15" ht="13.5" thickBot="1">
      <c r="A343" s="209" t="s">
        <v>3</v>
      </c>
      <c r="B343" s="496">
        <v>0</v>
      </c>
      <c r="C343" s="497">
        <v>0</v>
      </c>
      <c r="D343" s="497">
        <v>0</v>
      </c>
      <c r="E343" s="497">
        <v>0</v>
      </c>
      <c r="F343" s="504">
        <v>142.1</v>
      </c>
      <c r="G343" s="497">
        <v>84.3</v>
      </c>
      <c r="H343" s="497">
        <v>0</v>
      </c>
      <c r="I343" s="497">
        <v>0</v>
      </c>
      <c r="J343" s="497">
        <v>0</v>
      </c>
      <c r="K343" s="498">
        <v>0</v>
      </c>
      <c r="L343" s="499">
        <v>0</v>
      </c>
      <c r="M343" s="505">
        <v>380.5</v>
      </c>
      <c r="N343" s="497">
        <v>0</v>
      </c>
      <c r="O343" s="501">
        <v>0</v>
      </c>
    </row>
    <row r="344" spans="1:15" ht="13.5" thickBot="1">
      <c r="A344" s="32" t="s">
        <v>13</v>
      </c>
      <c r="B344" s="470">
        <f aca="true" t="shared" si="44" ref="B344:O344">SUM(B342:B343)</f>
        <v>0</v>
      </c>
      <c r="C344" s="470">
        <f t="shared" si="44"/>
        <v>0</v>
      </c>
      <c r="D344" s="470">
        <f t="shared" si="44"/>
        <v>0</v>
      </c>
      <c r="E344" s="470">
        <f t="shared" si="44"/>
        <v>13.2</v>
      </c>
      <c r="F344" s="470">
        <f t="shared" si="44"/>
        <v>284.2</v>
      </c>
      <c r="G344" s="470">
        <f t="shared" si="44"/>
        <v>168.6</v>
      </c>
      <c r="H344" s="470">
        <f t="shared" si="44"/>
        <v>0</v>
      </c>
      <c r="I344" s="470">
        <f t="shared" si="44"/>
        <v>0</v>
      </c>
      <c r="J344" s="470">
        <f t="shared" si="44"/>
        <v>0</v>
      </c>
      <c r="K344" s="470">
        <f t="shared" si="44"/>
        <v>0</v>
      </c>
      <c r="L344" s="471">
        <f t="shared" si="44"/>
        <v>0</v>
      </c>
      <c r="M344" s="470">
        <f t="shared" si="44"/>
        <v>761</v>
      </c>
      <c r="N344" s="470">
        <f t="shared" si="44"/>
        <v>4.8</v>
      </c>
      <c r="O344" s="484">
        <f t="shared" si="44"/>
        <v>14</v>
      </c>
    </row>
    <row r="346" spans="1:13" ht="12.75">
      <c r="A346" s="8"/>
      <c r="B346" s="6" t="s">
        <v>198</v>
      </c>
      <c r="C346" s="8"/>
      <c r="D346" s="215"/>
      <c r="E346" s="215"/>
      <c r="F346" s="215"/>
      <c r="G346" s="215"/>
      <c r="H346" s="215"/>
      <c r="I346" s="215"/>
      <c r="J346" s="215"/>
      <c r="K346" s="15"/>
      <c r="L346" s="15"/>
      <c r="M346" s="15"/>
    </row>
    <row r="347" spans="1:15" ht="29.25" customHeight="1">
      <c r="A347" s="1047" t="s">
        <v>19</v>
      </c>
      <c r="B347" s="1049" t="s">
        <v>30</v>
      </c>
      <c r="C347" s="1050"/>
      <c r="D347" s="1050"/>
      <c r="E347" s="1051"/>
      <c r="F347" s="1018" t="s">
        <v>225</v>
      </c>
      <c r="G347" s="1029" t="s">
        <v>226</v>
      </c>
      <c r="H347" s="1020" t="s">
        <v>42</v>
      </c>
      <c r="I347" s="1020"/>
      <c r="J347" s="1020"/>
      <c r="K347" s="1020"/>
      <c r="L347" s="1021"/>
      <c r="M347" s="1015" t="s">
        <v>229</v>
      </c>
      <c r="N347" s="47" t="s">
        <v>1</v>
      </c>
      <c r="O347" s="59" t="s">
        <v>33</v>
      </c>
    </row>
    <row r="348" spans="1:15" ht="20.25" thickBot="1">
      <c r="A348" s="1069"/>
      <c r="B348" s="31" t="s">
        <v>23</v>
      </c>
      <c r="C348" s="25" t="s">
        <v>24</v>
      </c>
      <c r="D348" s="25" t="s">
        <v>16</v>
      </c>
      <c r="E348" s="25" t="s">
        <v>25</v>
      </c>
      <c r="F348" s="1019"/>
      <c r="G348" s="1030"/>
      <c r="H348" s="153" t="s">
        <v>18</v>
      </c>
      <c r="I348" s="153" t="s">
        <v>17</v>
      </c>
      <c r="J348" s="260" t="s">
        <v>26</v>
      </c>
      <c r="K348" s="261" t="s">
        <v>27</v>
      </c>
      <c r="L348" s="155" t="s">
        <v>28</v>
      </c>
      <c r="M348" s="1016"/>
      <c r="N348" s="25" t="s">
        <v>29</v>
      </c>
      <c r="O348" s="33" t="s">
        <v>29</v>
      </c>
    </row>
    <row r="349" spans="1:15" ht="13.5" thickBot="1">
      <c r="A349" s="209" t="s">
        <v>8</v>
      </c>
      <c r="B349" s="472">
        <v>0</v>
      </c>
      <c r="C349" s="473">
        <v>0</v>
      </c>
      <c r="D349" s="473">
        <v>303</v>
      </c>
      <c r="E349" s="473">
        <v>0</v>
      </c>
      <c r="F349" s="474">
        <v>26.3</v>
      </c>
      <c r="G349" s="473">
        <v>20.7</v>
      </c>
      <c r="H349" s="473">
        <v>0</v>
      </c>
      <c r="I349" s="473">
        <v>0</v>
      </c>
      <c r="J349" s="473">
        <v>0</v>
      </c>
      <c r="K349" s="475">
        <v>0</v>
      </c>
      <c r="L349" s="473">
        <v>9.6</v>
      </c>
      <c r="M349" s="472">
        <v>127.6</v>
      </c>
      <c r="N349" s="473">
        <v>74.5</v>
      </c>
      <c r="O349" s="477">
        <v>22.3</v>
      </c>
    </row>
    <row r="350" spans="1:15" ht="13.5" thickBot="1">
      <c r="A350" s="32" t="s">
        <v>13</v>
      </c>
      <c r="B350" s="470">
        <f aca="true" t="shared" si="45" ref="B350:O350">SUM(B349:B349)</f>
        <v>0</v>
      </c>
      <c r="C350" s="470">
        <f t="shared" si="45"/>
        <v>0</v>
      </c>
      <c r="D350" s="470">
        <f t="shared" si="45"/>
        <v>303</v>
      </c>
      <c r="E350" s="470">
        <f t="shared" si="45"/>
        <v>0</v>
      </c>
      <c r="F350" s="470">
        <f t="shared" si="45"/>
        <v>26.3</v>
      </c>
      <c r="G350" s="470">
        <f t="shared" si="45"/>
        <v>20.7</v>
      </c>
      <c r="H350" s="470">
        <f t="shared" si="45"/>
        <v>0</v>
      </c>
      <c r="I350" s="470">
        <f t="shared" si="45"/>
        <v>0</v>
      </c>
      <c r="J350" s="470">
        <f t="shared" si="45"/>
        <v>0</v>
      </c>
      <c r="K350" s="470">
        <f t="shared" si="45"/>
        <v>0</v>
      </c>
      <c r="L350" s="470">
        <f t="shared" si="45"/>
        <v>9.6</v>
      </c>
      <c r="M350" s="470">
        <f t="shared" si="45"/>
        <v>127.6</v>
      </c>
      <c r="N350" s="470">
        <f t="shared" si="45"/>
        <v>74.5</v>
      </c>
      <c r="O350" s="483">
        <f t="shared" si="45"/>
        <v>22.3</v>
      </c>
    </row>
    <row r="352" spans="1:13" ht="18">
      <c r="A352" s="8"/>
      <c r="B352" s="6" t="s">
        <v>211</v>
      </c>
      <c r="C352" s="8"/>
      <c r="D352" s="217"/>
      <c r="E352" s="215"/>
      <c r="F352" s="215"/>
      <c r="G352" s="215"/>
      <c r="H352" s="215"/>
      <c r="I352" s="215"/>
      <c r="J352" s="1"/>
      <c r="K352" s="15"/>
      <c r="L352" s="15"/>
      <c r="M352" s="15"/>
    </row>
    <row r="353" spans="1:15" ht="19.5">
      <c r="A353" s="1047" t="s">
        <v>19</v>
      </c>
      <c r="B353" s="1049" t="s">
        <v>30</v>
      </c>
      <c r="C353" s="1050"/>
      <c r="D353" s="1050"/>
      <c r="E353" s="1051"/>
      <c r="F353" s="1018" t="s">
        <v>225</v>
      </c>
      <c r="G353" s="1029" t="s">
        <v>226</v>
      </c>
      <c r="H353" s="1020" t="s">
        <v>42</v>
      </c>
      <c r="I353" s="1020"/>
      <c r="J353" s="1020"/>
      <c r="K353" s="1020"/>
      <c r="L353" s="1021"/>
      <c r="M353" s="1015" t="s">
        <v>229</v>
      </c>
      <c r="N353" s="47" t="s">
        <v>1</v>
      </c>
      <c r="O353" s="59" t="s">
        <v>33</v>
      </c>
    </row>
    <row r="354" spans="1:15" ht="29.25" customHeight="1" thickBot="1">
      <c r="A354" s="1048"/>
      <c r="B354" s="43" t="s">
        <v>23</v>
      </c>
      <c r="C354" s="195" t="s">
        <v>24</v>
      </c>
      <c r="D354" s="195" t="s">
        <v>16</v>
      </c>
      <c r="E354" s="195" t="s">
        <v>25</v>
      </c>
      <c r="F354" s="1019"/>
      <c r="G354" s="1030"/>
      <c r="H354" s="153" t="s">
        <v>18</v>
      </c>
      <c r="I354" s="153" t="s">
        <v>17</v>
      </c>
      <c r="J354" s="260" t="s">
        <v>26</v>
      </c>
      <c r="K354" s="261" t="s">
        <v>27</v>
      </c>
      <c r="L354" s="155" t="s">
        <v>28</v>
      </c>
      <c r="M354" s="1016"/>
      <c r="N354" s="195" t="s">
        <v>29</v>
      </c>
      <c r="O354" s="218" t="s">
        <v>29</v>
      </c>
    </row>
    <row r="355" spans="1:15" ht="12.75">
      <c r="A355" s="219" t="s">
        <v>12</v>
      </c>
      <c r="B355" s="506">
        <v>0</v>
      </c>
      <c r="C355" s="507">
        <v>0</v>
      </c>
      <c r="D355" s="507">
        <v>53.6</v>
      </c>
      <c r="E355" s="507">
        <v>75</v>
      </c>
      <c r="F355" s="507">
        <v>138.2</v>
      </c>
      <c r="G355" s="507">
        <v>36.2</v>
      </c>
      <c r="H355" s="508">
        <v>0</v>
      </c>
      <c r="I355" s="508">
        <v>0</v>
      </c>
      <c r="J355" s="508">
        <v>5</v>
      </c>
      <c r="K355" s="509">
        <v>0</v>
      </c>
      <c r="L355" s="510">
        <v>8.6</v>
      </c>
      <c r="M355" s="511">
        <v>440</v>
      </c>
      <c r="N355" s="507">
        <v>48</v>
      </c>
      <c r="O355" s="512">
        <v>34</v>
      </c>
    </row>
    <row r="356" spans="1:15" ht="13.5" thickBot="1">
      <c r="A356" s="211" t="s">
        <v>3</v>
      </c>
      <c r="B356" s="496">
        <v>0</v>
      </c>
      <c r="C356" s="513">
        <v>0</v>
      </c>
      <c r="D356" s="513">
        <v>151.4</v>
      </c>
      <c r="E356" s="513">
        <v>75</v>
      </c>
      <c r="F356" s="513">
        <v>157.1</v>
      </c>
      <c r="G356" s="513">
        <v>45.2</v>
      </c>
      <c r="H356" s="513">
        <v>0</v>
      </c>
      <c r="I356" s="513">
        <v>0</v>
      </c>
      <c r="J356" s="513">
        <v>3.2</v>
      </c>
      <c r="K356" s="514">
        <v>0</v>
      </c>
      <c r="L356" s="515">
        <v>0</v>
      </c>
      <c r="M356" s="505">
        <v>212.7</v>
      </c>
      <c r="N356" s="513">
        <v>42</v>
      </c>
      <c r="O356" s="516">
        <v>40.5</v>
      </c>
    </row>
    <row r="357" spans="1:15" ht="13.5" thickBot="1">
      <c r="A357" s="32" t="s">
        <v>13</v>
      </c>
      <c r="B357" s="486">
        <f aca="true" t="shared" si="46" ref="B357:O357">SUM(B355:B356)</f>
        <v>0</v>
      </c>
      <c r="C357" s="470">
        <f t="shared" si="46"/>
        <v>0</v>
      </c>
      <c r="D357" s="470">
        <f t="shared" si="46"/>
        <v>205</v>
      </c>
      <c r="E357" s="470">
        <f t="shared" si="46"/>
        <v>150</v>
      </c>
      <c r="F357" s="470">
        <f t="shared" si="46"/>
        <v>295.29999999999995</v>
      </c>
      <c r="G357" s="470">
        <f t="shared" si="46"/>
        <v>81.4</v>
      </c>
      <c r="H357" s="470">
        <f t="shared" si="46"/>
        <v>0</v>
      </c>
      <c r="I357" s="470">
        <f t="shared" si="46"/>
        <v>0</v>
      </c>
      <c r="J357" s="470">
        <f t="shared" si="46"/>
        <v>8.2</v>
      </c>
      <c r="K357" s="470">
        <f t="shared" si="46"/>
        <v>0</v>
      </c>
      <c r="L357" s="471">
        <f t="shared" si="46"/>
        <v>8.6</v>
      </c>
      <c r="M357" s="470">
        <f t="shared" si="46"/>
        <v>652.7</v>
      </c>
      <c r="N357" s="470">
        <f t="shared" si="46"/>
        <v>90</v>
      </c>
      <c r="O357" s="484">
        <f t="shared" si="46"/>
        <v>74.5</v>
      </c>
    </row>
    <row r="359" spans="1:13" ht="18">
      <c r="A359" s="8"/>
      <c r="B359" s="6" t="s">
        <v>122</v>
      </c>
      <c r="C359" s="8"/>
      <c r="D359" s="217"/>
      <c r="E359" s="215"/>
      <c r="F359" s="215"/>
      <c r="G359" s="215"/>
      <c r="H359" s="215"/>
      <c r="I359" s="215"/>
      <c r="J359" s="1"/>
      <c r="K359" s="15"/>
      <c r="L359" s="15"/>
      <c r="M359" s="15"/>
    </row>
    <row r="360" spans="1:15" ht="19.5">
      <c r="A360" s="1047" t="s">
        <v>19</v>
      </c>
      <c r="B360" s="1049" t="s">
        <v>30</v>
      </c>
      <c r="C360" s="1050"/>
      <c r="D360" s="1050"/>
      <c r="E360" s="1051"/>
      <c r="F360" s="1018" t="s">
        <v>225</v>
      </c>
      <c r="G360" s="1029" t="s">
        <v>226</v>
      </c>
      <c r="H360" s="1020" t="s">
        <v>42</v>
      </c>
      <c r="I360" s="1020"/>
      <c r="J360" s="1020"/>
      <c r="K360" s="1020"/>
      <c r="L360" s="1021"/>
      <c r="M360" s="1015" t="s">
        <v>229</v>
      </c>
      <c r="N360" s="47" t="s">
        <v>1</v>
      </c>
      <c r="O360" s="59" t="s">
        <v>33</v>
      </c>
    </row>
    <row r="361" spans="1:15" ht="19.5" customHeight="1" thickBot="1">
      <c r="A361" s="1069"/>
      <c r="B361" s="31" t="s">
        <v>23</v>
      </c>
      <c r="C361" s="25" t="s">
        <v>24</v>
      </c>
      <c r="D361" s="25" t="s">
        <v>16</v>
      </c>
      <c r="E361" s="25" t="s">
        <v>25</v>
      </c>
      <c r="F361" s="1019"/>
      <c r="G361" s="1030"/>
      <c r="H361" s="153" t="s">
        <v>18</v>
      </c>
      <c r="I361" s="153" t="s">
        <v>17</v>
      </c>
      <c r="J361" s="260" t="s">
        <v>26</v>
      </c>
      <c r="K361" s="261" t="s">
        <v>27</v>
      </c>
      <c r="L361" s="155" t="s">
        <v>28</v>
      </c>
      <c r="M361" s="1016"/>
      <c r="N361" s="25" t="s">
        <v>29</v>
      </c>
      <c r="O361" s="33" t="s">
        <v>29</v>
      </c>
    </row>
    <row r="362" spans="1:15" ht="13.5" thickBot="1">
      <c r="A362" s="209" t="s">
        <v>8</v>
      </c>
      <c r="B362" s="472">
        <v>0</v>
      </c>
      <c r="C362" s="473">
        <v>0</v>
      </c>
      <c r="D362" s="473">
        <v>0</v>
      </c>
      <c r="E362" s="473">
        <v>0</v>
      </c>
      <c r="F362" s="474">
        <v>0</v>
      </c>
      <c r="G362" s="473">
        <v>10</v>
      </c>
      <c r="H362" s="473">
        <v>0</v>
      </c>
      <c r="I362" s="473">
        <v>0</v>
      </c>
      <c r="J362" s="473">
        <v>0</v>
      </c>
      <c r="K362" s="475">
        <v>0</v>
      </c>
      <c r="L362" s="476">
        <v>0</v>
      </c>
      <c r="M362" s="472">
        <v>53.8</v>
      </c>
      <c r="N362" s="473">
        <v>0</v>
      </c>
      <c r="O362" s="477">
        <v>1.6</v>
      </c>
    </row>
    <row r="363" spans="1:15" ht="13.5" thickBot="1">
      <c r="A363" s="32" t="s">
        <v>13</v>
      </c>
      <c r="B363" s="470">
        <f aca="true" t="shared" si="47" ref="B363:O363">SUM(B362:B362)</f>
        <v>0</v>
      </c>
      <c r="C363" s="470">
        <f t="shared" si="47"/>
        <v>0</v>
      </c>
      <c r="D363" s="470">
        <f t="shared" si="47"/>
        <v>0</v>
      </c>
      <c r="E363" s="470">
        <f>V38</f>
        <v>0</v>
      </c>
      <c r="F363" s="470">
        <f t="shared" si="47"/>
        <v>0</v>
      </c>
      <c r="G363" s="470">
        <f t="shared" si="47"/>
        <v>10</v>
      </c>
      <c r="H363" s="470">
        <f t="shared" si="47"/>
        <v>0</v>
      </c>
      <c r="I363" s="470">
        <v>0</v>
      </c>
      <c r="J363" s="470">
        <f t="shared" si="47"/>
        <v>0</v>
      </c>
      <c r="K363" s="470">
        <f t="shared" si="47"/>
        <v>0</v>
      </c>
      <c r="L363" s="471">
        <f t="shared" si="47"/>
        <v>0</v>
      </c>
      <c r="M363" s="470">
        <f t="shared" si="47"/>
        <v>53.8</v>
      </c>
      <c r="N363" s="470">
        <f t="shared" si="47"/>
        <v>0</v>
      </c>
      <c r="O363" s="470">
        <f t="shared" si="47"/>
        <v>1.6</v>
      </c>
    </row>
    <row r="366" spans="1:13" ht="18">
      <c r="A366" s="10"/>
      <c r="B366" s="6" t="s">
        <v>159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074" t="s">
        <v>19</v>
      </c>
      <c r="B367" s="1076" t="s">
        <v>30</v>
      </c>
      <c r="C367" s="1076"/>
      <c r="D367" s="1076"/>
      <c r="E367" s="1076"/>
      <c r="F367" s="1040" t="s">
        <v>225</v>
      </c>
      <c r="G367" s="1042" t="s">
        <v>226</v>
      </c>
      <c r="H367" s="1064" t="s">
        <v>31</v>
      </c>
      <c r="I367" s="1064"/>
      <c r="J367" s="1064"/>
      <c r="K367" s="1064"/>
      <c r="L367" s="1065"/>
      <c r="M367" s="1035" t="s">
        <v>229</v>
      </c>
      <c r="N367" s="52" t="s">
        <v>1</v>
      </c>
      <c r="O367" s="60" t="s">
        <v>33</v>
      </c>
    </row>
    <row r="368" spans="1:15" ht="20.25" thickBot="1">
      <c r="A368" s="1077"/>
      <c r="B368" s="36" t="s">
        <v>23</v>
      </c>
      <c r="C368" s="37" t="s">
        <v>24</v>
      </c>
      <c r="D368" s="37" t="s">
        <v>16</v>
      </c>
      <c r="E368" s="37" t="s">
        <v>25</v>
      </c>
      <c r="F368" s="1041"/>
      <c r="G368" s="1043"/>
      <c r="H368" s="38" t="s">
        <v>18</v>
      </c>
      <c r="I368" s="38" t="s">
        <v>17</v>
      </c>
      <c r="J368" s="38" t="s">
        <v>26</v>
      </c>
      <c r="K368" s="38" t="s">
        <v>27</v>
      </c>
      <c r="L368" s="39" t="s">
        <v>28</v>
      </c>
      <c r="M368" s="1036"/>
      <c r="N368" s="37" t="s">
        <v>29</v>
      </c>
      <c r="O368" s="40" t="s">
        <v>29</v>
      </c>
    </row>
    <row r="369" spans="1:15" ht="13.5" thickBot="1">
      <c r="A369" s="55" t="s">
        <v>13</v>
      </c>
      <c r="B369" s="445">
        <f>B363+B305+B357+B350+B344+B337+B331+B324+B317+B311+B299</f>
        <v>473.8</v>
      </c>
      <c r="C369" s="445">
        <f aca="true" t="shared" si="48" ref="C369:L369">C363+C305+C357+C350+C344+C337+C331+C324+C317+C311+C299</f>
        <v>272.1</v>
      </c>
      <c r="D369" s="445">
        <f t="shared" si="48"/>
        <v>738.6</v>
      </c>
      <c r="E369" s="445">
        <f t="shared" si="48"/>
        <v>1074.35</v>
      </c>
      <c r="F369" s="445">
        <f t="shared" si="48"/>
        <v>1241.15</v>
      </c>
      <c r="G369" s="445">
        <f t="shared" si="48"/>
        <v>603.49</v>
      </c>
      <c r="H369" s="445">
        <f t="shared" si="48"/>
        <v>15</v>
      </c>
      <c r="I369" s="445">
        <f t="shared" si="48"/>
        <v>36</v>
      </c>
      <c r="J369" s="445">
        <f t="shared" si="48"/>
        <v>8.2</v>
      </c>
      <c r="K369" s="445">
        <f t="shared" si="48"/>
        <v>0</v>
      </c>
      <c r="L369" s="446">
        <f t="shared" si="48"/>
        <v>142.48000000000002</v>
      </c>
      <c r="M369" s="445">
        <f>M363+M305+M357+M350+M344+M337+M331+M324+M317+M311+M299</f>
        <v>3651.7000000000003</v>
      </c>
      <c r="N369" s="445">
        <f>N363+N305+N357+N350+N344+N337+N331+N324+N317+N311+N299</f>
        <v>595.0000000000001</v>
      </c>
      <c r="O369" s="823">
        <f>O363+O305+O357+O350+O344+O337+O331+O324+O317+O311+O299</f>
        <v>547.6</v>
      </c>
    </row>
    <row r="370" spans="1:15" ht="19.5" customHeight="1" thickBot="1">
      <c r="A370" s="257" t="s">
        <v>13</v>
      </c>
      <c r="B370" s="269">
        <f aca="true" t="shared" si="49" ref="B370:O370">SUM(B369:B369)</f>
        <v>473.8</v>
      </c>
      <c r="C370" s="269">
        <f t="shared" si="49"/>
        <v>272.1</v>
      </c>
      <c r="D370" s="269">
        <f t="shared" si="49"/>
        <v>738.6</v>
      </c>
      <c r="E370" s="269">
        <f t="shared" si="49"/>
        <v>1074.35</v>
      </c>
      <c r="F370" s="269">
        <f t="shared" si="49"/>
        <v>1241.15</v>
      </c>
      <c r="G370" s="269">
        <f t="shared" si="49"/>
        <v>603.49</v>
      </c>
      <c r="H370" s="269">
        <f t="shared" si="49"/>
        <v>15</v>
      </c>
      <c r="I370" s="269">
        <f t="shared" si="49"/>
        <v>36</v>
      </c>
      <c r="J370" s="269">
        <f t="shared" si="49"/>
        <v>8.2</v>
      </c>
      <c r="K370" s="269">
        <f t="shared" si="49"/>
        <v>0</v>
      </c>
      <c r="L370" s="444">
        <f t="shared" si="49"/>
        <v>142.48000000000002</v>
      </c>
      <c r="M370" s="269">
        <f>SUM(M369:M369)</f>
        <v>3651.7000000000003</v>
      </c>
      <c r="N370" s="269">
        <f t="shared" si="49"/>
        <v>595.0000000000001</v>
      </c>
      <c r="O370" s="216">
        <f t="shared" si="49"/>
        <v>547.6</v>
      </c>
    </row>
    <row r="373" spans="2:5" ht="15.75">
      <c r="B373" s="1099" t="s">
        <v>124</v>
      </c>
      <c r="C373" s="1099"/>
      <c r="D373" s="1099"/>
      <c r="E373" s="1099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123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074" t="s">
        <v>19</v>
      </c>
      <c r="B376" s="1076" t="s">
        <v>30</v>
      </c>
      <c r="C376" s="1076"/>
      <c r="D376" s="1076"/>
      <c r="E376" s="1076"/>
      <c r="F376" s="1040" t="s">
        <v>225</v>
      </c>
      <c r="G376" s="1042" t="s">
        <v>226</v>
      </c>
      <c r="H376" s="1064" t="s">
        <v>31</v>
      </c>
      <c r="I376" s="1064"/>
      <c r="J376" s="1064"/>
      <c r="K376" s="1064"/>
      <c r="L376" s="1065"/>
      <c r="M376" s="1035" t="s">
        <v>229</v>
      </c>
      <c r="N376" s="52" t="s">
        <v>1</v>
      </c>
      <c r="O376" s="60" t="s">
        <v>33</v>
      </c>
    </row>
    <row r="377" spans="1:15" ht="20.25" thickBot="1">
      <c r="A377" s="1077"/>
      <c r="B377" s="36" t="s">
        <v>23</v>
      </c>
      <c r="C377" s="37" t="s">
        <v>24</v>
      </c>
      <c r="D377" s="37" t="s">
        <v>16</v>
      </c>
      <c r="E377" s="37" t="s">
        <v>25</v>
      </c>
      <c r="F377" s="1041"/>
      <c r="G377" s="1043"/>
      <c r="H377" s="38" t="s">
        <v>18</v>
      </c>
      <c r="I377" s="38" t="s">
        <v>17</v>
      </c>
      <c r="J377" s="38" t="s">
        <v>26</v>
      </c>
      <c r="K377" s="38" t="s">
        <v>27</v>
      </c>
      <c r="L377" s="39" t="s">
        <v>28</v>
      </c>
      <c r="M377" s="1036"/>
      <c r="N377" s="37" t="s">
        <v>29</v>
      </c>
      <c r="O377" s="40" t="s">
        <v>29</v>
      </c>
    </row>
    <row r="378" spans="1:15" ht="12.75">
      <c r="A378" s="54" t="s">
        <v>10</v>
      </c>
      <c r="B378" s="437">
        <v>0</v>
      </c>
      <c r="C378" s="438">
        <v>0</v>
      </c>
      <c r="D378" s="438">
        <v>68.4</v>
      </c>
      <c r="E378" s="438">
        <v>0</v>
      </c>
      <c r="F378" s="438">
        <v>30.3</v>
      </c>
      <c r="G378" s="438">
        <v>0</v>
      </c>
      <c r="H378" s="438">
        <v>0</v>
      </c>
      <c r="I378" s="438">
        <v>0</v>
      </c>
      <c r="J378" s="438">
        <v>0</v>
      </c>
      <c r="K378" s="438">
        <v>0</v>
      </c>
      <c r="L378" s="439">
        <v>0</v>
      </c>
      <c r="M378" s="461">
        <v>0</v>
      </c>
      <c r="N378" s="438">
        <v>5.4</v>
      </c>
      <c r="O378" s="443">
        <v>0</v>
      </c>
    </row>
    <row r="379" spans="1:15" ht="12.75">
      <c r="A379" s="55" t="s">
        <v>8</v>
      </c>
      <c r="B379" s="437">
        <v>0</v>
      </c>
      <c r="C379" s="438">
        <v>133.7</v>
      </c>
      <c r="D379" s="438">
        <v>0</v>
      </c>
      <c r="E379" s="438">
        <v>66.1</v>
      </c>
      <c r="F379" s="439">
        <v>30.7</v>
      </c>
      <c r="G379" s="438">
        <v>21.7</v>
      </c>
      <c r="H379" s="438">
        <v>0</v>
      </c>
      <c r="I379" s="438">
        <v>0</v>
      </c>
      <c r="J379" s="438">
        <v>0</v>
      </c>
      <c r="K379" s="462">
        <v>0</v>
      </c>
      <c r="L379" s="439">
        <v>50.2</v>
      </c>
      <c r="M379" s="463">
        <v>57.7</v>
      </c>
      <c r="N379" s="438">
        <v>93.8</v>
      </c>
      <c r="O379" s="443">
        <v>54</v>
      </c>
    </row>
    <row r="380" spans="1:15" ht="19.5" customHeight="1" thickBot="1">
      <c r="A380" s="55" t="s">
        <v>3</v>
      </c>
      <c r="B380" s="464">
        <v>47.9</v>
      </c>
      <c r="C380" s="465">
        <v>84.3</v>
      </c>
      <c r="D380" s="465">
        <v>42</v>
      </c>
      <c r="E380" s="465">
        <v>56.6</v>
      </c>
      <c r="F380" s="466">
        <v>39.2</v>
      </c>
      <c r="G380" s="465">
        <v>26.2</v>
      </c>
      <c r="H380" s="465">
        <v>0</v>
      </c>
      <c r="I380" s="465">
        <v>0</v>
      </c>
      <c r="J380" s="465">
        <v>0</v>
      </c>
      <c r="K380" s="467">
        <v>0</v>
      </c>
      <c r="L380" s="466">
        <v>0</v>
      </c>
      <c r="M380" s="468">
        <v>0</v>
      </c>
      <c r="N380" s="465">
        <v>238</v>
      </c>
      <c r="O380" s="469">
        <v>76</v>
      </c>
    </row>
    <row r="381" spans="1:15" ht="13.5" thickBot="1">
      <c r="A381" s="41" t="s">
        <v>13</v>
      </c>
      <c r="B381" s="435">
        <f aca="true" t="shared" si="50" ref="B381:O381">SUM(B378:B380)</f>
        <v>47.9</v>
      </c>
      <c r="C381" s="435">
        <f t="shared" si="50"/>
        <v>218</v>
      </c>
      <c r="D381" s="435">
        <f t="shared" si="50"/>
        <v>110.4</v>
      </c>
      <c r="E381" s="435">
        <f t="shared" si="50"/>
        <v>122.69999999999999</v>
      </c>
      <c r="F381" s="435">
        <f t="shared" si="50"/>
        <v>100.2</v>
      </c>
      <c r="G381" s="435">
        <f t="shared" si="50"/>
        <v>47.9</v>
      </c>
      <c r="H381" s="435">
        <f t="shared" si="50"/>
        <v>0</v>
      </c>
      <c r="I381" s="435">
        <f t="shared" si="50"/>
        <v>0</v>
      </c>
      <c r="J381" s="435">
        <f t="shared" si="50"/>
        <v>0</v>
      </c>
      <c r="K381" s="435">
        <f t="shared" si="50"/>
        <v>0</v>
      </c>
      <c r="L381" s="436">
        <f t="shared" si="50"/>
        <v>50.2</v>
      </c>
      <c r="M381" s="435">
        <f t="shared" si="50"/>
        <v>57.7</v>
      </c>
      <c r="N381" s="435">
        <f t="shared" si="50"/>
        <v>337.2</v>
      </c>
      <c r="O381" s="875">
        <f t="shared" si="50"/>
        <v>130</v>
      </c>
    </row>
    <row r="383" spans="2:6" ht="15.75">
      <c r="B383" s="4" t="s">
        <v>125</v>
      </c>
      <c r="C383" s="138"/>
      <c r="D383" s="138"/>
      <c r="E383" s="138"/>
      <c r="F383" s="138"/>
    </row>
    <row r="385" spans="1:13" ht="18">
      <c r="A385" s="10"/>
      <c r="B385" s="6" t="s">
        <v>64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074" t="s">
        <v>19</v>
      </c>
      <c r="B386" s="1076" t="s">
        <v>30</v>
      </c>
      <c r="C386" s="1076"/>
      <c r="D386" s="1076"/>
      <c r="E386" s="1076"/>
      <c r="F386" s="1040" t="s">
        <v>225</v>
      </c>
      <c r="G386" s="1042" t="s">
        <v>226</v>
      </c>
      <c r="H386" s="1064" t="s">
        <v>31</v>
      </c>
      <c r="I386" s="1064"/>
      <c r="J386" s="1064"/>
      <c r="K386" s="1064"/>
      <c r="L386" s="1065"/>
      <c r="M386" s="1035" t="s">
        <v>229</v>
      </c>
      <c r="N386" s="52" t="s">
        <v>1</v>
      </c>
      <c r="O386" s="60" t="s">
        <v>33</v>
      </c>
    </row>
    <row r="387" spans="1:15" ht="20.25" thickBot="1">
      <c r="A387" s="1089"/>
      <c r="B387" s="36" t="s">
        <v>23</v>
      </c>
      <c r="C387" s="37" t="s">
        <v>24</v>
      </c>
      <c r="D387" s="37" t="s">
        <v>16</v>
      </c>
      <c r="E387" s="37" t="s">
        <v>25</v>
      </c>
      <c r="F387" s="1041"/>
      <c r="G387" s="1043"/>
      <c r="H387" s="38" t="s">
        <v>18</v>
      </c>
      <c r="I387" s="38" t="s">
        <v>17</v>
      </c>
      <c r="J387" s="38" t="s">
        <v>26</v>
      </c>
      <c r="K387" s="38" t="s">
        <v>27</v>
      </c>
      <c r="L387" s="39" t="s">
        <v>28</v>
      </c>
      <c r="M387" s="1036"/>
      <c r="N387" s="37" t="s">
        <v>29</v>
      </c>
      <c r="O387" s="40" t="s">
        <v>29</v>
      </c>
    </row>
    <row r="388" spans="1:15" ht="12.75">
      <c r="A388" s="54" t="s">
        <v>10</v>
      </c>
      <c r="B388" s="318">
        <v>0</v>
      </c>
      <c r="C388" s="319">
        <v>0</v>
      </c>
      <c r="D388" s="319">
        <v>204.1</v>
      </c>
      <c r="E388" s="319">
        <v>0</v>
      </c>
      <c r="F388" s="319">
        <v>15.3</v>
      </c>
      <c r="G388" s="319">
        <v>33.9</v>
      </c>
      <c r="H388" s="319">
        <v>0</v>
      </c>
      <c r="I388" s="319">
        <v>0</v>
      </c>
      <c r="J388" s="319">
        <v>0</v>
      </c>
      <c r="K388" s="319">
        <v>0</v>
      </c>
      <c r="L388" s="320">
        <v>0</v>
      </c>
      <c r="M388" s="347">
        <v>111.4</v>
      </c>
      <c r="N388" s="319">
        <v>10.1</v>
      </c>
      <c r="O388" s="321">
        <v>27</v>
      </c>
    </row>
    <row r="389" spans="1:15" ht="12.75">
      <c r="A389" s="55" t="s">
        <v>8</v>
      </c>
      <c r="B389" s="318">
        <v>99.4</v>
      </c>
      <c r="C389" s="319">
        <v>244</v>
      </c>
      <c r="D389" s="319">
        <v>159.2</v>
      </c>
      <c r="E389" s="319">
        <v>11.6</v>
      </c>
      <c r="F389" s="322">
        <v>33.9</v>
      </c>
      <c r="G389" s="319">
        <v>13.9</v>
      </c>
      <c r="H389" s="319">
        <v>0</v>
      </c>
      <c r="I389" s="319">
        <v>65.8</v>
      </c>
      <c r="J389" s="319">
        <v>0</v>
      </c>
      <c r="K389" s="221">
        <v>0</v>
      </c>
      <c r="L389" s="348">
        <v>0</v>
      </c>
      <c r="M389" s="318">
        <v>40</v>
      </c>
      <c r="N389" s="319">
        <v>188</v>
      </c>
      <c r="O389" s="321">
        <v>75</v>
      </c>
    </row>
    <row r="390" spans="1:15" ht="19.5" customHeight="1" thickBot="1">
      <c r="A390" s="55" t="s">
        <v>3</v>
      </c>
      <c r="B390" s="323">
        <v>110.2</v>
      </c>
      <c r="C390" s="220">
        <v>0</v>
      </c>
      <c r="D390" s="220">
        <v>0</v>
      </c>
      <c r="E390" s="220">
        <v>22.6</v>
      </c>
      <c r="F390" s="324">
        <v>40.4</v>
      </c>
      <c r="G390" s="220">
        <v>0</v>
      </c>
      <c r="H390" s="220">
        <v>0</v>
      </c>
      <c r="I390" s="220">
        <v>0</v>
      </c>
      <c r="J390" s="220">
        <v>0</v>
      </c>
      <c r="K390" s="338">
        <v>0</v>
      </c>
      <c r="L390" s="349">
        <v>0</v>
      </c>
      <c r="M390" s="323">
        <v>0</v>
      </c>
      <c r="N390" s="220">
        <v>41</v>
      </c>
      <c r="O390" s="325">
        <v>37</v>
      </c>
    </row>
    <row r="391" spans="1:15" ht="13.5" thickBot="1">
      <c r="A391" s="41" t="s">
        <v>13</v>
      </c>
      <c r="B391" s="426">
        <f aca="true" t="shared" si="51" ref="B391:O391">SUM(B388:B390)</f>
        <v>209.60000000000002</v>
      </c>
      <c r="C391" s="426">
        <f t="shared" si="51"/>
        <v>244</v>
      </c>
      <c r="D391" s="426">
        <f t="shared" si="51"/>
        <v>363.29999999999995</v>
      </c>
      <c r="E391" s="426">
        <f t="shared" si="51"/>
        <v>34.2</v>
      </c>
      <c r="F391" s="426">
        <f t="shared" si="51"/>
        <v>89.6</v>
      </c>
      <c r="G391" s="426">
        <f t="shared" si="51"/>
        <v>47.8</v>
      </c>
      <c r="H391" s="426">
        <f t="shared" si="51"/>
        <v>0</v>
      </c>
      <c r="I391" s="426">
        <f t="shared" si="51"/>
        <v>65.8</v>
      </c>
      <c r="J391" s="426">
        <f t="shared" si="51"/>
        <v>0</v>
      </c>
      <c r="K391" s="426">
        <f t="shared" si="51"/>
        <v>0</v>
      </c>
      <c r="L391" s="432">
        <f t="shared" si="51"/>
        <v>0</v>
      </c>
      <c r="M391" s="426">
        <f t="shared" si="51"/>
        <v>151.4</v>
      </c>
      <c r="N391" s="426">
        <f t="shared" si="51"/>
        <v>239.1</v>
      </c>
      <c r="O391" s="717">
        <f t="shared" si="51"/>
        <v>139</v>
      </c>
    </row>
    <row r="393" spans="2:5" ht="15.75">
      <c r="B393" s="1098" t="s">
        <v>126</v>
      </c>
      <c r="C393" s="1098"/>
      <c r="D393" s="1098"/>
      <c r="E393" s="1098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200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074" t="s">
        <v>19</v>
      </c>
      <c r="B396" s="1076" t="s">
        <v>30</v>
      </c>
      <c r="C396" s="1076"/>
      <c r="D396" s="1076"/>
      <c r="E396" s="1076"/>
      <c r="F396" s="1040" t="s">
        <v>225</v>
      </c>
      <c r="G396" s="1042" t="s">
        <v>226</v>
      </c>
      <c r="H396" s="1064" t="s">
        <v>31</v>
      </c>
      <c r="I396" s="1064"/>
      <c r="J396" s="1064"/>
      <c r="K396" s="1064"/>
      <c r="L396" s="1065"/>
      <c r="M396" s="1035" t="s">
        <v>229</v>
      </c>
      <c r="N396" s="52" t="s">
        <v>1</v>
      </c>
      <c r="O396" s="60" t="s">
        <v>33</v>
      </c>
    </row>
    <row r="397" spans="1:15" ht="20.25" thickBot="1">
      <c r="A397" s="1077"/>
      <c r="B397" s="36" t="s">
        <v>23</v>
      </c>
      <c r="C397" s="37" t="s">
        <v>24</v>
      </c>
      <c r="D397" s="37" t="s">
        <v>16</v>
      </c>
      <c r="E397" s="37" t="s">
        <v>25</v>
      </c>
      <c r="F397" s="1041"/>
      <c r="G397" s="1043"/>
      <c r="H397" s="38" t="s">
        <v>18</v>
      </c>
      <c r="I397" s="38" t="s">
        <v>17</v>
      </c>
      <c r="J397" s="38" t="s">
        <v>26</v>
      </c>
      <c r="K397" s="38" t="s">
        <v>27</v>
      </c>
      <c r="L397" s="39" t="s">
        <v>28</v>
      </c>
      <c r="M397" s="1036"/>
      <c r="N397" s="37" t="s">
        <v>29</v>
      </c>
      <c r="O397" s="40" t="s">
        <v>29</v>
      </c>
    </row>
    <row r="398" spans="1:15" ht="19.5" customHeight="1" thickBot="1">
      <c r="A398" s="55" t="s">
        <v>8</v>
      </c>
      <c r="B398" s="427">
        <v>0</v>
      </c>
      <c r="C398" s="428">
        <v>0</v>
      </c>
      <c r="D398" s="428">
        <v>0</v>
      </c>
      <c r="E398" s="428">
        <v>0</v>
      </c>
      <c r="F398" s="429">
        <v>5.8</v>
      </c>
      <c r="G398" s="428">
        <v>10.4</v>
      </c>
      <c r="H398" s="428">
        <v>0</v>
      </c>
      <c r="I398" s="428">
        <v>0</v>
      </c>
      <c r="J398" s="428">
        <v>0</v>
      </c>
      <c r="K398" s="433">
        <v>0</v>
      </c>
      <c r="L398" s="430">
        <v>0</v>
      </c>
      <c r="M398" s="434">
        <v>17.2</v>
      </c>
      <c r="N398" s="428">
        <v>5.2</v>
      </c>
      <c r="O398" s="431">
        <v>3.2</v>
      </c>
    </row>
    <row r="399" spans="1:15" ht="13.5" thickBot="1">
      <c r="A399" s="41" t="s">
        <v>13</v>
      </c>
      <c r="B399" s="426">
        <f aca="true" t="shared" si="52" ref="B399:O399">SUM(B398:B398)</f>
        <v>0</v>
      </c>
      <c r="C399" s="426">
        <f t="shared" si="52"/>
        <v>0</v>
      </c>
      <c r="D399" s="426">
        <f t="shared" si="52"/>
        <v>0</v>
      </c>
      <c r="E399" s="426">
        <f t="shared" si="52"/>
        <v>0</v>
      </c>
      <c r="F399" s="426">
        <f t="shared" si="52"/>
        <v>5.8</v>
      </c>
      <c r="G399" s="426">
        <f t="shared" si="52"/>
        <v>10.4</v>
      </c>
      <c r="H399" s="426">
        <f t="shared" si="52"/>
        <v>0</v>
      </c>
      <c r="I399" s="426">
        <f t="shared" si="52"/>
        <v>0</v>
      </c>
      <c r="J399" s="426">
        <f t="shared" si="52"/>
        <v>0</v>
      </c>
      <c r="K399" s="426">
        <f t="shared" si="52"/>
        <v>0</v>
      </c>
      <c r="L399" s="432">
        <f t="shared" si="52"/>
        <v>0</v>
      </c>
      <c r="M399" s="426">
        <f t="shared" si="52"/>
        <v>17.2</v>
      </c>
      <c r="N399" s="426">
        <f t="shared" si="52"/>
        <v>5.2</v>
      </c>
      <c r="O399" s="717">
        <f t="shared" si="52"/>
        <v>3.2</v>
      </c>
    </row>
    <row r="401" spans="2:6" ht="15.75">
      <c r="B401" s="782" t="s">
        <v>127</v>
      </c>
      <c r="C401" s="781"/>
      <c r="D401" s="781"/>
      <c r="E401" s="781"/>
      <c r="F401" s="138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74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074" t="s">
        <v>19</v>
      </c>
      <c r="B404" s="1076" t="s">
        <v>30</v>
      </c>
      <c r="C404" s="1076"/>
      <c r="D404" s="1076"/>
      <c r="E404" s="1076"/>
      <c r="F404" s="1040" t="s">
        <v>225</v>
      </c>
      <c r="G404" s="1042" t="s">
        <v>226</v>
      </c>
      <c r="H404" s="1064" t="s">
        <v>31</v>
      </c>
      <c r="I404" s="1064"/>
      <c r="J404" s="1064"/>
      <c r="K404" s="1064"/>
      <c r="L404" s="1065"/>
      <c r="M404" s="1035" t="s">
        <v>228</v>
      </c>
      <c r="N404" s="52" t="s">
        <v>1</v>
      </c>
      <c r="O404" s="60" t="s">
        <v>33</v>
      </c>
    </row>
    <row r="405" spans="1:15" ht="19.5" customHeight="1" thickBot="1">
      <c r="A405" s="1077"/>
      <c r="B405" s="36" t="s">
        <v>23</v>
      </c>
      <c r="C405" s="37" t="s">
        <v>24</v>
      </c>
      <c r="D405" s="37" t="s">
        <v>16</v>
      </c>
      <c r="E405" s="37" t="s">
        <v>25</v>
      </c>
      <c r="F405" s="1041"/>
      <c r="G405" s="1043"/>
      <c r="H405" s="38" t="s">
        <v>18</v>
      </c>
      <c r="I405" s="38" t="s">
        <v>17</v>
      </c>
      <c r="J405" s="38" t="s">
        <v>26</v>
      </c>
      <c r="K405" s="38" t="s">
        <v>27</v>
      </c>
      <c r="L405" s="39" t="s">
        <v>28</v>
      </c>
      <c r="M405" s="1044"/>
      <c r="N405" s="37" t="s">
        <v>29</v>
      </c>
      <c r="O405" s="40" t="s">
        <v>29</v>
      </c>
    </row>
    <row r="406" spans="1:15" ht="13.5" thickBot="1">
      <c r="A406" s="55" t="s">
        <v>8</v>
      </c>
      <c r="B406" s="437">
        <v>0</v>
      </c>
      <c r="C406" s="438">
        <v>0</v>
      </c>
      <c r="D406" s="438">
        <v>0</v>
      </c>
      <c r="E406" s="438">
        <v>0</v>
      </c>
      <c r="F406" s="439">
        <v>0</v>
      </c>
      <c r="G406" s="438">
        <v>29.6</v>
      </c>
      <c r="H406" s="438">
        <v>0</v>
      </c>
      <c r="I406" s="438">
        <v>0</v>
      </c>
      <c r="J406" s="438">
        <v>0</v>
      </c>
      <c r="K406" s="440">
        <v>0</v>
      </c>
      <c r="L406" s="441">
        <v>0</v>
      </c>
      <c r="M406" s="442">
        <v>47</v>
      </c>
      <c r="N406" s="438">
        <v>5.8</v>
      </c>
      <c r="O406" s="443">
        <v>10.2</v>
      </c>
    </row>
    <row r="407" spans="1:15" ht="13.5" thickBot="1">
      <c r="A407" s="41" t="s">
        <v>13</v>
      </c>
      <c r="B407" s="435">
        <f aca="true" t="shared" si="53" ref="B407:O407">SUM(B406:B406)</f>
        <v>0</v>
      </c>
      <c r="C407" s="435">
        <f t="shared" si="53"/>
        <v>0</v>
      </c>
      <c r="D407" s="435">
        <f t="shared" si="53"/>
        <v>0</v>
      </c>
      <c r="E407" s="435">
        <f t="shared" si="53"/>
        <v>0</v>
      </c>
      <c r="F407" s="435">
        <f t="shared" si="53"/>
        <v>0</v>
      </c>
      <c r="G407" s="435">
        <f t="shared" si="53"/>
        <v>29.6</v>
      </c>
      <c r="H407" s="435">
        <f t="shared" si="53"/>
        <v>0</v>
      </c>
      <c r="I407" s="435">
        <f t="shared" si="53"/>
        <v>0</v>
      </c>
      <c r="J407" s="435">
        <f t="shared" si="53"/>
        <v>0</v>
      </c>
      <c r="K407" s="435">
        <f t="shared" si="53"/>
        <v>0</v>
      </c>
      <c r="L407" s="436">
        <f t="shared" si="53"/>
        <v>0</v>
      </c>
      <c r="M407" s="435">
        <f t="shared" si="53"/>
        <v>47</v>
      </c>
      <c r="N407" s="435">
        <f t="shared" si="53"/>
        <v>5.8</v>
      </c>
      <c r="O407" s="875">
        <f t="shared" si="53"/>
        <v>10.2</v>
      </c>
    </row>
    <row r="409" spans="2:4" ht="12.75">
      <c r="B409" s="6" t="s">
        <v>147</v>
      </c>
      <c r="C409" s="138"/>
      <c r="D409" s="138"/>
    </row>
    <row r="411" spans="1:15" ht="19.5">
      <c r="A411" s="1074" t="s">
        <v>19</v>
      </c>
      <c r="B411" s="1076" t="s">
        <v>30</v>
      </c>
      <c r="C411" s="1076"/>
      <c r="D411" s="1076"/>
      <c r="E411" s="1076"/>
      <c r="F411" s="1040" t="s">
        <v>225</v>
      </c>
      <c r="G411" s="1042" t="s">
        <v>226</v>
      </c>
      <c r="H411" s="1064" t="s">
        <v>31</v>
      </c>
      <c r="I411" s="1064"/>
      <c r="J411" s="1064"/>
      <c r="K411" s="1064"/>
      <c r="L411" s="1065"/>
      <c r="M411" s="1035" t="s">
        <v>228</v>
      </c>
      <c r="N411" s="52" t="s">
        <v>1</v>
      </c>
      <c r="O411" s="60" t="s">
        <v>33</v>
      </c>
    </row>
    <row r="412" spans="1:15" ht="20.25" thickBot="1">
      <c r="A412" s="1077"/>
      <c r="B412" s="36" t="s">
        <v>23</v>
      </c>
      <c r="C412" s="37" t="s">
        <v>24</v>
      </c>
      <c r="D412" s="37" t="s">
        <v>16</v>
      </c>
      <c r="E412" s="37" t="s">
        <v>25</v>
      </c>
      <c r="F412" s="1041"/>
      <c r="G412" s="1043"/>
      <c r="H412" s="38" t="s">
        <v>18</v>
      </c>
      <c r="I412" s="38" t="s">
        <v>17</v>
      </c>
      <c r="J412" s="38" t="s">
        <v>26</v>
      </c>
      <c r="K412" s="38" t="s">
        <v>27</v>
      </c>
      <c r="L412" s="39" t="s">
        <v>28</v>
      </c>
      <c r="M412" s="1044"/>
      <c r="N412" s="37" t="s">
        <v>29</v>
      </c>
      <c r="O412" s="40" t="s">
        <v>29</v>
      </c>
    </row>
    <row r="413" spans="1:15" ht="13.5" thickBot="1">
      <c r="A413" s="55" t="s">
        <v>4</v>
      </c>
      <c r="B413" s="445">
        <f aca="true" t="shared" si="54" ref="B413:O413">B142+B166+B290+B370+B381+B391+B399+B407</f>
        <v>1853.3000000000002</v>
      </c>
      <c r="C413" s="445">
        <f t="shared" si="54"/>
        <v>2930.0499999999997</v>
      </c>
      <c r="D413" s="445">
        <f t="shared" si="54"/>
        <v>5378.95</v>
      </c>
      <c r="E413" s="445">
        <f t="shared" si="54"/>
        <v>17384.320000000003</v>
      </c>
      <c r="F413" s="445">
        <f t="shared" si="54"/>
        <v>14207.739999999998</v>
      </c>
      <c r="G413" s="445">
        <f t="shared" si="54"/>
        <v>4188.709999999999</v>
      </c>
      <c r="H413" s="445">
        <f t="shared" si="54"/>
        <v>1593.1999999999998</v>
      </c>
      <c r="I413" s="445">
        <f t="shared" si="54"/>
        <v>1585.5</v>
      </c>
      <c r="J413" s="445">
        <f t="shared" si="54"/>
        <v>8.2</v>
      </c>
      <c r="K413" s="445">
        <f t="shared" si="54"/>
        <v>0</v>
      </c>
      <c r="L413" s="446">
        <f t="shared" si="54"/>
        <v>3073.2592</v>
      </c>
      <c r="M413" s="447">
        <f t="shared" si="54"/>
        <v>25645.530000000002</v>
      </c>
      <c r="N413" s="445">
        <f t="shared" si="54"/>
        <v>13020.640000000001</v>
      </c>
      <c r="O413" s="873">
        <f t="shared" si="54"/>
        <v>7404.83</v>
      </c>
    </row>
    <row r="414" spans="1:15" ht="13.5" thickBot="1">
      <c r="A414" s="41" t="s">
        <v>13</v>
      </c>
      <c r="B414" s="269">
        <f aca="true" t="shared" si="55" ref="B414:O414">SUM(B413:B413)</f>
        <v>1853.3000000000002</v>
      </c>
      <c r="C414" s="269">
        <f t="shared" si="55"/>
        <v>2930.0499999999997</v>
      </c>
      <c r="D414" s="269">
        <f t="shared" si="55"/>
        <v>5378.95</v>
      </c>
      <c r="E414" s="269">
        <f>SUM(E413:E413)</f>
        <v>17384.320000000003</v>
      </c>
      <c r="F414" s="269">
        <f t="shared" si="55"/>
        <v>14207.739999999998</v>
      </c>
      <c r="G414" s="269">
        <f t="shared" si="55"/>
        <v>4188.709999999999</v>
      </c>
      <c r="H414" s="269">
        <f t="shared" si="55"/>
        <v>1593.1999999999998</v>
      </c>
      <c r="I414" s="269">
        <f t="shared" si="55"/>
        <v>1585.5</v>
      </c>
      <c r="J414" s="269">
        <f t="shared" si="55"/>
        <v>8.2</v>
      </c>
      <c r="K414" s="269">
        <f t="shared" si="55"/>
        <v>0</v>
      </c>
      <c r="L414" s="444">
        <f t="shared" si="55"/>
        <v>3073.2592</v>
      </c>
      <c r="M414" s="269">
        <f t="shared" si="55"/>
        <v>25645.530000000002</v>
      </c>
      <c r="N414" s="269">
        <f t="shared" si="55"/>
        <v>13020.640000000001</v>
      </c>
      <c r="O414" s="519">
        <f t="shared" si="55"/>
        <v>7404.83</v>
      </c>
    </row>
    <row r="417" ht="12.75">
      <c r="B417" s="6"/>
    </row>
    <row r="420" spans="2:4" ht="15.75">
      <c r="B420" s="4" t="s">
        <v>147</v>
      </c>
      <c r="C420" s="4"/>
      <c r="D420" s="4"/>
    </row>
    <row r="422" spans="1:15" ht="19.5">
      <c r="A422" s="1074" t="s">
        <v>19</v>
      </c>
      <c r="B422" s="1076" t="s">
        <v>30</v>
      </c>
      <c r="C422" s="1076"/>
      <c r="D422" s="1076"/>
      <c r="E422" s="1076"/>
      <c r="F422" s="1040" t="s">
        <v>225</v>
      </c>
      <c r="G422" s="1042" t="s">
        <v>226</v>
      </c>
      <c r="H422" s="1064" t="s">
        <v>31</v>
      </c>
      <c r="I422" s="1064"/>
      <c r="J422" s="1064"/>
      <c r="K422" s="1064"/>
      <c r="L422" s="1065"/>
      <c r="M422" s="1072" t="s">
        <v>21</v>
      </c>
      <c r="N422" s="52" t="s">
        <v>1</v>
      </c>
      <c r="O422" s="60" t="s">
        <v>33</v>
      </c>
    </row>
    <row r="423" spans="1:15" ht="20.25" thickBot="1">
      <c r="A423" s="1075"/>
      <c r="B423" s="36" t="s">
        <v>23</v>
      </c>
      <c r="C423" s="37" t="s">
        <v>24</v>
      </c>
      <c r="D423" s="37" t="s">
        <v>16</v>
      </c>
      <c r="E423" s="37" t="s">
        <v>25</v>
      </c>
      <c r="F423" s="1041"/>
      <c r="G423" s="1043"/>
      <c r="H423" s="38" t="s">
        <v>18</v>
      </c>
      <c r="I423" s="38" t="s">
        <v>17</v>
      </c>
      <c r="J423" s="38" t="s">
        <v>26</v>
      </c>
      <c r="K423" s="38" t="s">
        <v>27</v>
      </c>
      <c r="L423" s="39" t="s">
        <v>28</v>
      </c>
      <c r="M423" s="1073"/>
      <c r="N423" s="37" t="s">
        <v>29</v>
      </c>
      <c r="O423" s="40" t="s">
        <v>29</v>
      </c>
    </row>
    <row r="424" spans="1:15" ht="24.75" customHeight="1">
      <c r="A424" s="88" t="s">
        <v>57</v>
      </c>
      <c r="B424" s="459">
        <f aca="true" t="shared" si="56" ref="B424:O424">B15+B75+B105+B154+B236+B250+B284+B317+B381+B391+B357</f>
        <v>846</v>
      </c>
      <c r="C424" s="459">
        <f t="shared" si="56"/>
        <v>1473.5500000000002</v>
      </c>
      <c r="D424" s="459">
        <f t="shared" si="56"/>
        <v>2278.51</v>
      </c>
      <c r="E424" s="459">
        <f t="shared" si="56"/>
        <v>2818.0799999999995</v>
      </c>
      <c r="F424" s="459">
        <f t="shared" si="56"/>
        <v>2841.45</v>
      </c>
      <c r="G424" s="459">
        <f t="shared" si="56"/>
        <v>629.29</v>
      </c>
      <c r="H424" s="459">
        <f t="shared" si="56"/>
        <v>215.8</v>
      </c>
      <c r="I424" s="459">
        <f t="shared" si="56"/>
        <v>171.8</v>
      </c>
      <c r="J424" s="459">
        <f t="shared" si="56"/>
        <v>8.2</v>
      </c>
      <c r="K424" s="459">
        <f t="shared" si="56"/>
        <v>0</v>
      </c>
      <c r="L424" s="460">
        <f t="shared" si="56"/>
        <v>1230.5725400000001</v>
      </c>
      <c r="M424" s="459">
        <f t="shared" si="56"/>
        <v>3837.7799999999997</v>
      </c>
      <c r="N424" s="459">
        <f t="shared" si="56"/>
        <v>2687.24</v>
      </c>
      <c r="O424" s="716">
        <f t="shared" si="56"/>
        <v>1521.78</v>
      </c>
    </row>
    <row r="425" spans="1:15" ht="22.5" customHeight="1">
      <c r="A425" s="89" t="s">
        <v>58</v>
      </c>
      <c r="B425" s="448">
        <f aca="true" t="shared" si="57" ref="B425:O425">B25+B35+B45+B55+B65+B85+B95+B129+B179+B190+B212-B208</f>
        <v>551.1</v>
      </c>
      <c r="C425" s="448">
        <f t="shared" si="57"/>
        <v>260.6</v>
      </c>
      <c r="D425" s="448">
        <f t="shared" si="57"/>
        <v>2520.14</v>
      </c>
      <c r="E425" s="448">
        <f t="shared" si="57"/>
        <v>11118.79</v>
      </c>
      <c r="F425" s="448">
        <f t="shared" si="57"/>
        <v>9020.99</v>
      </c>
      <c r="G425" s="448">
        <f t="shared" si="57"/>
        <v>2599.8799999999997</v>
      </c>
      <c r="H425" s="448">
        <f t="shared" si="57"/>
        <v>1076.3</v>
      </c>
      <c r="I425" s="448">
        <f t="shared" si="57"/>
        <v>1092.1000000000001</v>
      </c>
      <c r="J425" s="448">
        <f t="shared" si="57"/>
        <v>0</v>
      </c>
      <c r="K425" s="448">
        <f t="shared" si="57"/>
        <v>0</v>
      </c>
      <c r="L425" s="449">
        <f t="shared" si="57"/>
        <v>1549.2866600000002</v>
      </c>
      <c r="M425" s="448">
        <f t="shared" si="57"/>
        <v>15682.650000000001</v>
      </c>
      <c r="N425" s="448">
        <f t="shared" si="57"/>
        <v>7649.799999999999</v>
      </c>
      <c r="O425" s="876">
        <f t="shared" si="57"/>
        <v>4526.650000000001</v>
      </c>
    </row>
    <row r="426" spans="1:15" ht="12.75">
      <c r="A426" s="89" t="s">
        <v>59</v>
      </c>
      <c r="B426" s="448">
        <f>B111+B160</f>
        <v>8.4</v>
      </c>
      <c r="C426" s="448">
        <f aca="true" t="shared" si="58" ref="C426:O426">C111+C160</f>
        <v>790.8</v>
      </c>
      <c r="D426" s="448">
        <f t="shared" si="58"/>
        <v>13.7</v>
      </c>
      <c r="E426" s="448">
        <f t="shared" si="58"/>
        <v>944.6</v>
      </c>
      <c r="F426" s="448">
        <f t="shared" si="58"/>
        <v>24.7</v>
      </c>
      <c r="G426" s="448">
        <f t="shared" si="58"/>
        <v>53.400000000000006</v>
      </c>
      <c r="H426" s="448">
        <f t="shared" si="58"/>
        <v>0</v>
      </c>
      <c r="I426" s="448">
        <f t="shared" si="58"/>
        <v>0</v>
      </c>
      <c r="J426" s="448">
        <f t="shared" si="58"/>
        <v>0</v>
      </c>
      <c r="K426" s="448">
        <f t="shared" si="58"/>
        <v>0</v>
      </c>
      <c r="L426" s="449">
        <f t="shared" si="58"/>
        <v>0</v>
      </c>
      <c r="M426" s="448">
        <f t="shared" si="58"/>
        <v>1003.7</v>
      </c>
      <c r="N426" s="448">
        <f t="shared" si="58"/>
        <v>430.4</v>
      </c>
      <c r="O426" s="876">
        <f t="shared" si="58"/>
        <v>43.5</v>
      </c>
    </row>
    <row r="427" spans="1:15" ht="12.75">
      <c r="A427" s="89" t="s">
        <v>60</v>
      </c>
      <c r="B427" s="450">
        <f>B117+B123+B135+B226+B242+B257+B263+B269+B275+B299+B305+B344+B363+B399+B407</f>
        <v>0</v>
      </c>
      <c r="C427" s="450">
        <f aca="true" t="shared" si="59" ref="C427:O427">C117+C123+C135+C226+C242+C257+C263+C269+C275+C299+C305+C344+C363+C399+C407</f>
        <v>0</v>
      </c>
      <c r="D427" s="450">
        <f t="shared" si="59"/>
        <v>33</v>
      </c>
      <c r="E427" s="450">
        <f t="shared" si="59"/>
        <v>200.94999999999996</v>
      </c>
      <c r="F427" s="450">
        <f t="shared" si="59"/>
        <v>742.8999999999999</v>
      </c>
      <c r="G427" s="450">
        <f t="shared" si="59"/>
        <v>389.64</v>
      </c>
      <c r="H427" s="450">
        <f t="shared" si="59"/>
        <v>0</v>
      </c>
      <c r="I427" s="450">
        <f t="shared" si="59"/>
        <v>0</v>
      </c>
      <c r="J427" s="450">
        <f t="shared" si="59"/>
        <v>0</v>
      </c>
      <c r="K427" s="450">
        <f t="shared" si="59"/>
        <v>0</v>
      </c>
      <c r="L427" s="451">
        <f t="shared" si="59"/>
        <v>18</v>
      </c>
      <c r="M427" s="450">
        <f t="shared" si="59"/>
        <v>2209.4</v>
      </c>
      <c r="N427" s="450">
        <f t="shared" si="59"/>
        <v>198.4</v>
      </c>
      <c r="O427" s="877">
        <f t="shared" si="59"/>
        <v>141.99999999999997</v>
      </c>
    </row>
    <row r="428" spans="1:15" ht="13.5" thickBot="1">
      <c r="A428" s="89" t="s">
        <v>199</v>
      </c>
      <c r="B428" s="450">
        <f>B201+B221+B311+B324+B331+B337+B350</f>
        <v>447.8</v>
      </c>
      <c r="C428" s="450">
        <f aca="true" t="shared" si="60" ref="C428:O428">C201+C221+C311+C324+C331+C337+C350</f>
        <v>405.1</v>
      </c>
      <c r="D428" s="450">
        <f t="shared" si="60"/>
        <v>533.6</v>
      </c>
      <c r="E428" s="450">
        <f t="shared" si="60"/>
        <v>2004.1</v>
      </c>
      <c r="F428" s="450">
        <f t="shared" si="60"/>
        <v>1577.7000000000003</v>
      </c>
      <c r="G428" s="450">
        <f t="shared" si="60"/>
        <v>516.5</v>
      </c>
      <c r="H428" s="450">
        <f t="shared" si="60"/>
        <v>240.6</v>
      </c>
      <c r="I428" s="450">
        <f t="shared" si="60"/>
        <v>250.5</v>
      </c>
      <c r="J428" s="450">
        <f t="shared" si="60"/>
        <v>0</v>
      </c>
      <c r="K428" s="450">
        <f t="shared" si="60"/>
        <v>0</v>
      </c>
      <c r="L428" s="451">
        <f t="shared" si="60"/>
        <v>275.40000000000003</v>
      </c>
      <c r="M428" s="450">
        <f t="shared" si="60"/>
        <v>2912</v>
      </c>
      <c r="N428" s="450">
        <f t="shared" si="60"/>
        <v>2013.2</v>
      </c>
      <c r="O428" s="877">
        <f t="shared" si="60"/>
        <v>1159.7</v>
      </c>
    </row>
    <row r="429" spans="1:15" ht="12.75">
      <c r="A429" s="246" t="s">
        <v>13</v>
      </c>
      <c r="B429" s="452">
        <f aca="true" t="shared" si="61" ref="B429:N429">SUM(B424:B428)</f>
        <v>1853.3</v>
      </c>
      <c r="C429" s="453">
        <f t="shared" si="61"/>
        <v>2930.0499999999997</v>
      </c>
      <c r="D429" s="453">
        <f t="shared" si="61"/>
        <v>5378.95</v>
      </c>
      <c r="E429" s="453">
        <f t="shared" si="61"/>
        <v>17086.52</v>
      </c>
      <c r="F429" s="454">
        <f t="shared" si="61"/>
        <v>14207.74</v>
      </c>
      <c r="G429" s="453">
        <f t="shared" si="61"/>
        <v>4188.709999999999</v>
      </c>
      <c r="H429" s="453">
        <f t="shared" si="61"/>
        <v>1532.6999999999998</v>
      </c>
      <c r="I429" s="453">
        <f t="shared" si="61"/>
        <v>1514.4</v>
      </c>
      <c r="J429" s="453">
        <f t="shared" si="61"/>
        <v>8.2</v>
      </c>
      <c r="K429" s="453">
        <f t="shared" si="61"/>
        <v>0</v>
      </c>
      <c r="L429" s="455">
        <f t="shared" si="61"/>
        <v>3073.2592000000004</v>
      </c>
      <c r="M429" s="452">
        <f t="shared" si="61"/>
        <v>25645.530000000002</v>
      </c>
      <c r="N429" s="453">
        <f t="shared" si="61"/>
        <v>12979.039999999999</v>
      </c>
      <c r="O429" s="878">
        <f>SUM(O424:O428)</f>
        <v>7393.63</v>
      </c>
    </row>
    <row r="430" spans="1:15" ht="22.5">
      <c r="A430" s="251" t="s">
        <v>222</v>
      </c>
      <c r="B430" s="456">
        <f aca="true" t="shared" si="62" ref="B430:O430">B208</f>
        <v>0</v>
      </c>
      <c r="C430" s="456">
        <f t="shared" si="62"/>
        <v>0</v>
      </c>
      <c r="D430" s="456">
        <f t="shared" si="62"/>
        <v>0</v>
      </c>
      <c r="E430" s="456">
        <f t="shared" si="62"/>
        <v>297.8</v>
      </c>
      <c r="F430" s="456">
        <f t="shared" si="62"/>
        <v>0</v>
      </c>
      <c r="G430" s="456">
        <f t="shared" si="62"/>
        <v>0</v>
      </c>
      <c r="H430" s="456">
        <f t="shared" si="62"/>
        <v>60.5</v>
      </c>
      <c r="I430" s="456">
        <f t="shared" si="62"/>
        <v>71.1</v>
      </c>
      <c r="J430" s="456">
        <f t="shared" si="62"/>
        <v>0</v>
      </c>
      <c r="K430" s="456">
        <f t="shared" si="62"/>
        <v>0</v>
      </c>
      <c r="L430" s="457">
        <f t="shared" si="62"/>
        <v>0</v>
      </c>
      <c r="M430" s="458">
        <f t="shared" si="62"/>
        <v>0</v>
      </c>
      <c r="N430" s="456">
        <f t="shared" si="62"/>
        <v>41.6</v>
      </c>
      <c r="O430" s="879">
        <f t="shared" si="62"/>
        <v>11.2</v>
      </c>
    </row>
    <row r="431" spans="1:15" ht="12.75">
      <c r="A431" s="247" t="s">
        <v>13</v>
      </c>
      <c r="B431" s="456">
        <f>B429+B430</f>
        <v>1853.3</v>
      </c>
      <c r="C431" s="456">
        <f aca="true" t="shared" si="63" ref="C431:O431">C429+C430</f>
        <v>2930.0499999999997</v>
      </c>
      <c r="D431" s="456">
        <f t="shared" si="63"/>
        <v>5378.95</v>
      </c>
      <c r="E431" s="456">
        <f t="shared" si="63"/>
        <v>17384.32</v>
      </c>
      <c r="F431" s="456">
        <f t="shared" si="63"/>
        <v>14207.74</v>
      </c>
      <c r="G431" s="456">
        <f t="shared" si="63"/>
        <v>4188.709999999999</v>
      </c>
      <c r="H431" s="456">
        <f t="shared" si="63"/>
        <v>1593.1999999999998</v>
      </c>
      <c r="I431" s="456">
        <f t="shared" si="63"/>
        <v>1585.5</v>
      </c>
      <c r="J431" s="456">
        <f t="shared" si="63"/>
        <v>8.2</v>
      </c>
      <c r="K431" s="456">
        <f t="shared" si="63"/>
        <v>0</v>
      </c>
      <c r="L431" s="457">
        <f t="shared" si="63"/>
        <v>3073.2592000000004</v>
      </c>
      <c r="M431" s="458">
        <f t="shared" si="63"/>
        <v>25645.530000000002</v>
      </c>
      <c r="N431" s="456">
        <f t="shared" si="63"/>
        <v>13020.64</v>
      </c>
      <c r="O431" s="879">
        <f t="shared" si="63"/>
        <v>7404.83</v>
      </c>
    </row>
    <row r="432" spans="2:15" ht="12.75"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</row>
    <row r="433" spans="1:15" ht="12.75">
      <c r="A433" s="137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</row>
    <row r="434" spans="1:15" ht="12.75">
      <c r="A434" s="137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</row>
    <row r="435" ht="13.5" thickBot="1"/>
    <row r="436" spans="2:6" ht="27.75" customHeight="1">
      <c r="B436" s="777" t="s">
        <v>57</v>
      </c>
      <c r="C436" s="86">
        <f>B424+C424+D424+F424+G424+E424</f>
        <v>10886.88</v>
      </c>
      <c r="D436" s="20"/>
      <c r="F436" s="64"/>
    </row>
    <row r="437" spans="2:6" ht="12.75">
      <c r="B437" s="89" t="s">
        <v>58</v>
      </c>
      <c r="C437" s="86">
        <f>B425+C425+D425+F425+G425+E425</f>
        <v>26071.5</v>
      </c>
      <c r="D437" s="20"/>
      <c r="E437" s="6" t="s">
        <v>14</v>
      </c>
      <c r="F437" s="64"/>
    </row>
    <row r="438" spans="2:5" ht="12.75">
      <c r="B438" s="89" t="s">
        <v>59</v>
      </c>
      <c r="C438" s="86">
        <f>B426+C426+D426+F426+G426+E426</f>
        <v>1835.6</v>
      </c>
      <c r="D438" s="20"/>
      <c r="E438" t="s">
        <v>34</v>
      </c>
    </row>
    <row r="439" spans="2:5" ht="12.75">
      <c r="B439" s="89" t="s">
        <v>60</v>
      </c>
      <c r="C439" s="86">
        <f>B427+C427+D427+F427+G427+E427</f>
        <v>1366.49</v>
      </c>
      <c r="D439" s="20"/>
      <c r="E439" t="s">
        <v>36</v>
      </c>
    </row>
    <row r="440" spans="2:5" ht="12.75">
      <c r="B440" s="89" t="s">
        <v>199</v>
      </c>
      <c r="C440" s="86">
        <f>B428+C428+D428+F428+G428+E428</f>
        <v>5484.8</v>
      </c>
      <c r="E440" t="s">
        <v>35</v>
      </c>
    </row>
    <row r="441" spans="2:6" ht="12.75">
      <c r="B441" s="114" t="s">
        <v>13</v>
      </c>
      <c r="C441" s="86">
        <f>SUM(C436:C440)</f>
        <v>45645.27</v>
      </c>
      <c r="D441" s="20"/>
      <c r="F441" s="64"/>
    </row>
    <row r="442" spans="2:6" ht="25.5">
      <c r="B442" s="248" t="s">
        <v>223</v>
      </c>
      <c r="C442" s="249">
        <f>B430+C430+D430+E430+F430+G430</f>
        <v>297.8</v>
      </c>
      <c r="D442" s="279"/>
      <c r="F442" s="64"/>
    </row>
    <row r="443" spans="3:4" ht="12.75">
      <c r="C443" s="86">
        <f>SUM(C441:C442)</f>
        <v>45943.07</v>
      </c>
      <c r="D443" s="20"/>
    </row>
    <row r="446" spans="2:4" ht="12.75">
      <c r="B446" s="6"/>
      <c r="C446" s="20"/>
      <c r="D446" s="64"/>
    </row>
    <row r="448" ht="12.75">
      <c r="C448" s="64"/>
    </row>
    <row r="451" ht="12.75">
      <c r="B451" s="8"/>
    </row>
  </sheetData>
  <sheetProtection/>
  <mergeCells count="389"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R12:S14"/>
    <mergeCell ref="T12:U12"/>
    <mergeCell ref="T13:U13"/>
    <mergeCell ref="T14:U14"/>
    <mergeCell ref="R15:S15"/>
    <mergeCell ref="T15:U15"/>
    <mergeCell ref="Q9:Q10"/>
    <mergeCell ref="R9:S10"/>
    <mergeCell ref="T9:U9"/>
    <mergeCell ref="T10:U10"/>
    <mergeCell ref="R11:S11"/>
    <mergeCell ref="T11:U11"/>
    <mergeCell ref="A302:A303"/>
    <mergeCell ref="B302:E302"/>
    <mergeCell ref="F302:F303"/>
    <mergeCell ref="G302:G303"/>
    <mergeCell ref="H302:L302"/>
    <mergeCell ref="M302:M303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A278:A279"/>
    <mergeCell ref="B278:E278"/>
    <mergeCell ref="F278:F279"/>
    <mergeCell ref="G278:G279"/>
    <mergeCell ref="H278:L278"/>
    <mergeCell ref="M278:M279"/>
    <mergeCell ref="A272:A273"/>
    <mergeCell ref="B272:E272"/>
    <mergeCell ref="F272:F273"/>
    <mergeCell ref="G272:G273"/>
    <mergeCell ref="H272:L272"/>
    <mergeCell ref="M272:M273"/>
    <mergeCell ref="A266:A267"/>
    <mergeCell ref="B266:E266"/>
    <mergeCell ref="F266:F267"/>
    <mergeCell ref="G266:G267"/>
    <mergeCell ref="H266:L266"/>
    <mergeCell ref="M266:M267"/>
    <mergeCell ref="A260:A261"/>
    <mergeCell ref="B260:E260"/>
    <mergeCell ref="F260:F261"/>
    <mergeCell ref="G260:G261"/>
    <mergeCell ref="H260:L260"/>
    <mergeCell ref="M260:M261"/>
    <mergeCell ref="A253:A254"/>
    <mergeCell ref="B253:E253"/>
    <mergeCell ref="F253:F254"/>
    <mergeCell ref="G253:G254"/>
    <mergeCell ref="H253:L253"/>
    <mergeCell ref="M253:M254"/>
    <mergeCell ref="A245:A246"/>
    <mergeCell ref="B245:E245"/>
    <mergeCell ref="F245:F246"/>
    <mergeCell ref="G245:G246"/>
    <mergeCell ref="H245:L245"/>
    <mergeCell ref="M245:M246"/>
    <mergeCell ref="A239:A240"/>
    <mergeCell ref="B239:E239"/>
    <mergeCell ref="F239:F240"/>
    <mergeCell ref="G239:G240"/>
    <mergeCell ref="H239:L239"/>
    <mergeCell ref="M239:M240"/>
    <mergeCell ref="A229:A230"/>
    <mergeCell ref="B229:E229"/>
    <mergeCell ref="F229:F230"/>
    <mergeCell ref="G229:G230"/>
    <mergeCell ref="H229:L229"/>
    <mergeCell ref="M229:M230"/>
    <mergeCell ref="A223:A224"/>
    <mergeCell ref="B223:E223"/>
    <mergeCell ref="F223:F224"/>
    <mergeCell ref="G223:G224"/>
    <mergeCell ref="H223:L223"/>
    <mergeCell ref="M223:M22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H182:L182"/>
    <mergeCell ref="M182:M183"/>
    <mergeCell ref="A204:A205"/>
    <mergeCell ref="B204:E204"/>
    <mergeCell ref="F204:F205"/>
    <mergeCell ref="G204:G205"/>
    <mergeCell ref="H204:L204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411:L411"/>
    <mergeCell ref="M411:M412"/>
    <mergeCell ref="A411:A412"/>
    <mergeCell ref="B411:E411"/>
    <mergeCell ref="F411:F412"/>
    <mergeCell ref="G411:G412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386:L386"/>
    <mergeCell ref="M386:M387"/>
    <mergeCell ref="H396:L396"/>
    <mergeCell ref="M396:M397"/>
    <mergeCell ref="M376:M377"/>
    <mergeCell ref="H404:L404"/>
    <mergeCell ref="M404:M405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H68:L68"/>
    <mergeCell ref="G68:G69"/>
    <mergeCell ref="G28:G29"/>
    <mergeCell ref="G38:G39"/>
    <mergeCell ref="B8:E8"/>
    <mergeCell ref="F8:F9"/>
    <mergeCell ref="F58:F59"/>
    <mergeCell ref="B38:E38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A139:A140"/>
    <mergeCell ref="G139:G140"/>
    <mergeCell ref="G120:G121"/>
    <mergeCell ref="A120:A121"/>
    <mergeCell ref="B120:E120"/>
    <mergeCell ref="B139:E139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A215:A216"/>
    <mergeCell ref="B215:E215"/>
    <mergeCell ref="F215:F216"/>
    <mergeCell ref="G215:G216"/>
    <mergeCell ref="H215:L215"/>
    <mergeCell ref="D208:D209"/>
    <mergeCell ref="E208:E209"/>
    <mergeCell ref="F208:F209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75"/>
    </row>
    <row r="2" spans="1:14" ht="18">
      <c r="A2" s="1066" t="s">
        <v>144</v>
      </c>
      <c r="B2" s="1066"/>
      <c r="C2" s="1066"/>
      <c r="D2" s="1066"/>
      <c r="E2" s="1066"/>
      <c r="F2" s="1066"/>
      <c r="G2" s="1066"/>
      <c r="H2" s="1066"/>
      <c r="I2" s="1066"/>
      <c r="J2" s="1066"/>
      <c r="K2" s="2"/>
      <c r="L2" s="2"/>
      <c r="M2" s="5"/>
      <c r="N2" s="5"/>
    </row>
    <row r="3" spans="1:14" ht="18">
      <c r="A3" s="1012" t="s">
        <v>136</v>
      </c>
      <c r="B3" s="1012"/>
      <c r="C3" s="1012"/>
      <c r="D3" s="1012"/>
      <c r="E3" s="1012"/>
      <c r="F3" s="1012"/>
      <c r="G3" s="1012"/>
      <c r="H3" s="1012"/>
      <c r="I3" s="1012"/>
      <c r="J3" s="1012"/>
      <c r="K3" s="5"/>
      <c r="L3" s="5"/>
      <c r="M3" s="5"/>
      <c r="N3" s="5"/>
    </row>
    <row r="4" spans="1:14" ht="15">
      <c r="A4" s="1010" t="s">
        <v>220</v>
      </c>
      <c r="B4" s="1010"/>
      <c r="C4" s="1010"/>
      <c r="D4" s="1010"/>
      <c r="E4" s="1010"/>
      <c r="F4" s="1010"/>
      <c r="G4" s="1010"/>
      <c r="H4" s="1010"/>
      <c r="I4" s="1010"/>
      <c r="J4" s="1010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9" ht="15.75">
      <c r="A6" s="1005" t="s">
        <v>173</v>
      </c>
      <c r="B6" s="1005"/>
      <c r="C6" s="1005"/>
      <c r="D6" s="1005"/>
      <c r="E6" s="1005"/>
      <c r="F6" s="1005"/>
      <c r="G6" s="1005"/>
      <c r="H6" s="16"/>
      <c r="J6" s="17"/>
      <c r="K6" s="12"/>
      <c r="L6" s="18"/>
      <c r="M6" s="18"/>
      <c r="N6" s="12"/>
      <c r="Q6" s="1158" t="s">
        <v>235</v>
      </c>
      <c r="R6" s="1158"/>
      <c r="S6" s="1158"/>
    </row>
    <row r="7" spans="1:19" ht="18">
      <c r="A7" s="10"/>
      <c r="B7" s="6" t="s">
        <v>37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71"/>
      <c r="R7" s="271" t="s">
        <v>47</v>
      </c>
      <c r="S7" s="271"/>
    </row>
    <row r="8" spans="1:15" ht="26.25" customHeight="1">
      <c r="A8" s="1047" t="s">
        <v>19</v>
      </c>
      <c r="B8" s="1050" t="s">
        <v>30</v>
      </c>
      <c r="C8" s="1050"/>
      <c r="D8" s="1050"/>
      <c r="E8" s="1050"/>
      <c r="F8" s="1018" t="s">
        <v>225</v>
      </c>
      <c r="G8" s="1029" t="s">
        <v>226</v>
      </c>
      <c r="H8" s="1020" t="s">
        <v>42</v>
      </c>
      <c r="I8" s="1020"/>
      <c r="J8" s="1020"/>
      <c r="K8" s="1020"/>
      <c r="L8" s="1021"/>
      <c r="M8" s="1015" t="s">
        <v>229</v>
      </c>
      <c r="N8" s="47" t="s">
        <v>1</v>
      </c>
      <c r="O8" s="59" t="s">
        <v>33</v>
      </c>
    </row>
    <row r="9" spans="1:19" ht="20.25" thickBot="1">
      <c r="A9" s="1148"/>
      <c r="B9" s="31" t="s">
        <v>23</v>
      </c>
      <c r="C9" s="25" t="s">
        <v>24</v>
      </c>
      <c r="D9" s="25" t="s">
        <v>16</v>
      </c>
      <c r="E9" s="25" t="s">
        <v>25</v>
      </c>
      <c r="F9" s="1019"/>
      <c r="G9" s="1030"/>
      <c r="H9" s="360" t="s">
        <v>18</v>
      </c>
      <c r="I9" s="360" t="s">
        <v>17</v>
      </c>
      <c r="J9" s="361" t="s">
        <v>26</v>
      </c>
      <c r="K9" s="362" t="s">
        <v>27</v>
      </c>
      <c r="L9" s="363" t="s">
        <v>28</v>
      </c>
      <c r="M9" s="1016"/>
      <c r="N9" s="25" t="s">
        <v>29</v>
      </c>
      <c r="O9" s="33" t="s">
        <v>29</v>
      </c>
      <c r="Q9" s="190" t="s">
        <v>153</v>
      </c>
      <c r="R9" s="189" t="s">
        <v>188</v>
      </c>
      <c r="S9" s="191" t="s">
        <v>186</v>
      </c>
    </row>
    <row r="10" spans="1:19" ht="12.75">
      <c r="A10" s="48" t="s">
        <v>10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663">
        <v>0</v>
      </c>
      <c r="I10" s="662">
        <v>0</v>
      </c>
      <c r="J10" s="662">
        <v>0</v>
      </c>
      <c r="K10" s="662">
        <v>0</v>
      </c>
      <c r="L10" s="664">
        <v>0</v>
      </c>
      <c r="M10" s="662">
        <v>0</v>
      </c>
      <c r="N10" s="662">
        <v>0</v>
      </c>
      <c r="O10" s="687">
        <v>0</v>
      </c>
      <c r="Q10" s="1161" t="s">
        <v>190</v>
      </c>
      <c r="R10" s="1161"/>
      <c r="S10" s="1161"/>
    </row>
    <row r="11" spans="1:19" ht="12.75">
      <c r="A11" s="49" t="s">
        <v>8</v>
      </c>
      <c r="B11" s="370">
        <v>31</v>
      </c>
      <c r="C11" s="370">
        <v>407.1</v>
      </c>
      <c r="D11" s="370">
        <v>0</v>
      </c>
      <c r="E11" s="370">
        <v>0</v>
      </c>
      <c r="F11" s="370">
        <v>166.2</v>
      </c>
      <c r="G11" s="370">
        <v>43.3</v>
      </c>
      <c r="H11" s="370">
        <v>0</v>
      </c>
      <c r="I11" s="370">
        <v>0</v>
      </c>
      <c r="J11" s="370">
        <v>0</v>
      </c>
      <c r="K11" s="370">
        <v>0</v>
      </c>
      <c r="L11" s="684">
        <v>103.5</v>
      </c>
      <c r="M11" s="371">
        <v>407.5</v>
      </c>
      <c r="N11" s="370">
        <v>150.8</v>
      </c>
      <c r="O11" s="372">
        <v>94.8</v>
      </c>
      <c r="Q11" s="65">
        <v>1</v>
      </c>
      <c r="R11" s="65">
        <v>1</v>
      </c>
      <c r="S11" s="3">
        <v>196</v>
      </c>
    </row>
    <row r="12" spans="1:19" ht="12.75">
      <c r="A12" s="49" t="s">
        <v>3</v>
      </c>
      <c r="B12" s="370">
        <v>6</v>
      </c>
      <c r="C12" s="370">
        <v>478.2</v>
      </c>
      <c r="D12" s="370">
        <v>0</v>
      </c>
      <c r="E12" s="370">
        <v>0</v>
      </c>
      <c r="F12" s="370">
        <v>244</v>
      </c>
      <c r="G12" s="370">
        <v>45.7</v>
      </c>
      <c r="H12" s="370">
        <v>0</v>
      </c>
      <c r="I12" s="370">
        <v>0</v>
      </c>
      <c r="J12" s="370">
        <v>0</v>
      </c>
      <c r="K12" s="370">
        <v>0</v>
      </c>
      <c r="L12" s="684">
        <v>333.1</v>
      </c>
      <c r="M12" s="371">
        <v>407.5</v>
      </c>
      <c r="N12" s="370">
        <v>75.6</v>
      </c>
      <c r="O12" s="372">
        <v>115.8</v>
      </c>
      <c r="Q12" s="65">
        <v>2</v>
      </c>
      <c r="R12" s="65">
        <v>2</v>
      </c>
      <c r="S12" s="3">
        <v>157</v>
      </c>
    </row>
    <row r="13" spans="1:19" ht="12.75">
      <c r="A13" s="49" t="s">
        <v>5</v>
      </c>
      <c r="B13" s="370">
        <v>0</v>
      </c>
      <c r="C13" s="370">
        <v>316</v>
      </c>
      <c r="D13" s="370">
        <v>0</v>
      </c>
      <c r="E13" s="370">
        <v>0</v>
      </c>
      <c r="F13" s="370">
        <v>249.1</v>
      </c>
      <c r="G13" s="370">
        <v>39.3</v>
      </c>
      <c r="H13" s="370">
        <v>0</v>
      </c>
      <c r="I13" s="370">
        <v>0</v>
      </c>
      <c r="J13" s="370">
        <v>0</v>
      </c>
      <c r="K13" s="370">
        <v>0</v>
      </c>
      <c r="L13" s="684">
        <v>0</v>
      </c>
      <c r="M13" s="688">
        <v>407.4</v>
      </c>
      <c r="N13" s="689">
        <v>241.8</v>
      </c>
      <c r="O13" s="690">
        <v>185.6</v>
      </c>
      <c r="Q13" s="65">
        <v>3</v>
      </c>
      <c r="R13" s="65">
        <v>3</v>
      </c>
      <c r="S13" s="3">
        <v>157</v>
      </c>
    </row>
    <row r="14" spans="1:19" ht="13.5" thickBot="1">
      <c r="A14" s="145" t="s">
        <v>15</v>
      </c>
      <c r="B14" s="412">
        <v>0</v>
      </c>
      <c r="C14" s="412">
        <v>0</v>
      </c>
      <c r="D14" s="412">
        <v>0</v>
      </c>
      <c r="E14" s="412">
        <v>0</v>
      </c>
      <c r="F14" s="412">
        <v>0</v>
      </c>
      <c r="G14" s="412">
        <v>0</v>
      </c>
      <c r="H14" s="370">
        <v>0</v>
      </c>
      <c r="I14" s="370">
        <v>0</v>
      </c>
      <c r="J14" s="370">
        <v>0</v>
      </c>
      <c r="K14" s="370">
        <v>0</v>
      </c>
      <c r="L14" s="684">
        <v>0</v>
      </c>
      <c r="M14" s="691">
        <v>0</v>
      </c>
      <c r="N14" s="692">
        <v>0</v>
      </c>
      <c r="O14" s="693">
        <v>0</v>
      </c>
      <c r="Q14" s="65">
        <v>4</v>
      </c>
      <c r="R14" s="65">
        <v>4</v>
      </c>
      <c r="S14" s="3">
        <v>157</v>
      </c>
    </row>
    <row r="15" spans="1:19" ht="13.5" thickBot="1">
      <c r="A15" s="32" t="s">
        <v>13</v>
      </c>
      <c r="B15" s="414">
        <f>SUM(B10:B14)</f>
        <v>37</v>
      </c>
      <c r="C15" s="414">
        <f aca="true" t="shared" si="0" ref="C15:O15">SUM(C10:C14)</f>
        <v>1201.3</v>
      </c>
      <c r="D15" s="414">
        <f t="shared" si="0"/>
        <v>0</v>
      </c>
      <c r="E15" s="414">
        <f t="shared" si="0"/>
        <v>0</v>
      </c>
      <c r="F15" s="414">
        <f t="shared" si="0"/>
        <v>659.3</v>
      </c>
      <c r="G15" s="414">
        <f t="shared" si="0"/>
        <v>128.3</v>
      </c>
      <c r="H15" s="694">
        <f t="shared" si="0"/>
        <v>0</v>
      </c>
      <c r="I15" s="694">
        <f t="shared" si="0"/>
        <v>0</v>
      </c>
      <c r="J15" s="694">
        <f t="shared" si="0"/>
        <v>0</v>
      </c>
      <c r="K15" s="694">
        <f t="shared" si="0"/>
        <v>0</v>
      </c>
      <c r="L15" s="695">
        <f t="shared" si="0"/>
        <v>436.6</v>
      </c>
      <c r="M15" s="694">
        <f t="shared" si="0"/>
        <v>1222.4</v>
      </c>
      <c r="N15" s="694">
        <f t="shared" si="0"/>
        <v>468.20000000000005</v>
      </c>
      <c r="O15" s="696">
        <f t="shared" si="0"/>
        <v>396.2</v>
      </c>
      <c r="Q15" s="65">
        <v>5</v>
      </c>
      <c r="R15" s="65">
        <v>5</v>
      </c>
      <c r="S15" s="3">
        <v>170</v>
      </c>
    </row>
    <row r="16" spans="17:19" ht="12.75">
      <c r="Q16" s="65">
        <v>6</v>
      </c>
      <c r="R16" s="65">
        <v>6</v>
      </c>
      <c r="S16" s="3">
        <v>113</v>
      </c>
    </row>
    <row r="17" spans="1:19" ht="18">
      <c r="A17" s="10"/>
      <c r="B17" s="6" t="s">
        <v>213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65">
        <v>7</v>
      </c>
      <c r="R17" s="65">
        <v>7</v>
      </c>
      <c r="S17" s="3">
        <v>113</v>
      </c>
    </row>
    <row r="18" spans="1:19" ht="26.25" customHeight="1">
      <c r="A18" s="1047" t="s">
        <v>19</v>
      </c>
      <c r="B18" s="1050" t="s">
        <v>30</v>
      </c>
      <c r="C18" s="1050"/>
      <c r="D18" s="1050"/>
      <c r="E18" s="1050"/>
      <c r="F18" s="1018" t="s">
        <v>225</v>
      </c>
      <c r="G18" s="1029" t="s">
        <v>226</v>
      </c>
      <c r="H18" s="1020" t="s">
        <v>42</v>
      </c>
      <c r="I18" s="1020"/>
      <c r="J18" s="1020"/>
      <c r="K18" s="1020"/>
      <c r="L18" s="1021"/>
      <c r="M18" s="1015" t="s">
        <v>229</v>
      </c>
      <c r="N18" s="47" t="s">
        <v>1</v>
      </c>
      <c r="O18" s="59" t="s">
        <v>33</v>
      </c>
      <c r="Q18" s="65">
        <v>8</v>
      </c>
      <c r="R18" s="65">
        <v>8</v>
      </c>
      <c r="S18" s="3">
        <v>100</v>
      </c>
    </row>
    <row r="19" spans="1:19" ht="20.25" thickBot="1">
      <c r="A19" s="1148"/>
      <c r="B19" s="31" t="s">
        <v>23</v>
      </c>
      <c r="C19" s="25" t="s">
        <v>24</v>
      </c>
      <c r="D19" s="25" t="s">
        <v>16</v>
      </c>
      <c r="E19" s="25" t="s">
        <v>25</v>
      </c>
      <c r="F19" s="1019"/>
      <c r="G19" s="1030"/>
      <c r="H19" s="153" t="s">
        <v>18</v>
      </c>
      <c r="I19" s="153" t="s">
        <v>17</v>
      </c>
      <c r="J19" s="260" t="s">
        <v>26</v>
      </c>
      <c r="K19" s="261" t="s">
        <v>27</v>
      </c>
      <c r="L19" s="155" t="s">
        <v>28</v>
      </c>
      <c r="M19" s="1016"/>
      <c r="N19" s="25" t="s">
        <v>29</v>
      </c>
      <c r="O19" s="33" t="s">
        <v>29</v>
      </c>
      <c r="Q19" s="65">
        <v>9</v>
      </c>
      <c r="R19" s="65">
        <v>9</v>
      </c>
      <c r="S19" s="3">
        <v>199</v>
      </c>
    </row>
    <row r="20" spans="1:19" ht="12.75">
      <c r="A20" s="48" t="s">
        <v>10</v>
      </c>
      <c r="B20" s="370">
        <v>0</v>
      </c>
      <c r="C20" s="370">
        <v>0</v>
      </c>
      <c r="D20" s="370">
        <v>0</v>
      </c>
      <c r="E20" s="370">
        <v>0</v>
      </c>
      <c r="F20" s="370">
        <v>83.4</v>
      </c>
      <c r="G20" s="370">
        <v>0</v>
      </c>
      <c r="H20" s="663">
        <v>0</v>
      </c>
      <c r="I20" s="662">
        <v>0</v>
      </c>
      <c r="J20" s="662">
        <v>0</v>
      </c>
      <c r="K20" s="662">
        <v>0</v>
      </c>
      <c r="L20" s="664">
        <v>0</v>
      </c>
      <c r="M20" s="662">
        <v>0</v>
      </c>
      <c r="N20" s="662">
        <v>0</v>
      </c>
      <c r="O20" s="687">
        <v>0</v>
      </c>
      <c r="Q20" s="65">
        <v>10</v>
      </c>
      <c r="R20" s="65">
        <v>10</v>
      </c>
      <c r="S20" s="3">
        <v>133</v>
      </c>
    </row>
    <row r="21" spans="1:19" ht="12.75">
      <c r="A21" s="49" t="s">
        <v>8</v>
      </c>
      <c r="B21" s="412">
        <v>0</v>
      </c>
      <c r="C21" s="412">
        <v>0</v>
      </c>
      <c r="D21" s="412">
        <v>0</v>
      </c>
      <c r="E21" s="412">
        <v>0</v>
      </c>
      <c r="F21" s="412">
        <v>0</v>
      </c>
      <c r="G21" s="692">
        <v>0</v>
      </c>
      <c r="H21" s="371">
        <v>0</v>
      </c>
      <c r="I21" s="370">
        <v>0</v>
      </c>
      <c r="J21" s="370">
        <v>0</v>
      </c>
      <c r="K21" s="370">
        <v>0</v>
      </c>
      <c r="L21" s="684">
        <v>0</v>
      </c>
      <c r="M21" s="371">
        <v>0</v>
      </c>
      <c r="N21" s="371">
        <v>0</v>
      </c>
      <c r="O21" s="372">
        <v>0</v>
      </c>
      <c r="Q21" s="65">
        <v>11</v>
      </c>
      <c r="R21" s="65">
        <v>11</v>
      </c>
      <c r="S21" s="3">
        <v>97</v>
      </c>
    </row>
    <row r="22" spans="1:19" ht="12.75">
      <c r="A22" s="49" t="s">
        <v>3</v>
      </c>
      <c r="B22" s="370">
        <v>0</v>
      </c>
      <c r="C22" s="370">
        <v>34.8</v>
      </c>
      <c r="D22" s="370">
        <v>0</v>
      </c>
      <c r="E22" s="370">
        <v>0</v>
      </c>
      <c r="F22" s="370">
        <v>0</v>
      </c>
      <c r="G22" s="370">
        <v>0</v>
      </c>
      <c r="H22" s="371">
        <v>0</v>
      </c>
      <c r="I22" s="370">
        <v>0</v>
      </c>
      <c r="J22" s="370">
        <v>0</v>
      </c>
      <c r="K22" s="370">
        <v>0</v>
      </c>
      <c r="L22" s="684">
        <v>0</v>
      </c>
      <c r="M22" s="371">
        <v>0</v>
      </c>
      <c r="N22" s="370">
        <v>10.4</v>
      </c>
      <c r="O22" s="372">
        <v>4.2</v>
      </c>
      <c r="Q22" s="65">
        <v>12</v>
      </c>
      <c r="R22" s="65">
        <v>12</v>
      </c>
      <c r="S22" s="3">
        <v>127</v>
      </c>
    </row>
    <row r="23" spans="1:19" ht="12.75">
      <c r="A23" s="49" t="s">
        <v>5</v>
      </c>
      <c r="B23" s="412">
        <v>0</v>
      </c>
      <c r="C23" s="411">
        <v>0</v>
      </c>
      <c r="D23" s="411">
        <v>0</v>
      </c>
      <c r="E23" s="411">
        <v>0</v>
      </c>
      <c r="F23" s="411">
        <v>0</v>
      </c>
      <c r="G23" s="413">
        <v>0</v>
      </c>
      <c r="H23" s="371">
        <v>0</v>
      </c>
      <c r="I23" s="370">
        <v>0</v>
      </c>
      <c r="J23" s="370">
        <v>0</v>
      </c>
      <c r="K23" s="370">
        <v>0</v>
      </c>
      <c r="L23" s="684">
        <v>0</v>
      </c>
      <c r="M23" s="371">
        <v>0</v>
      </c>
      <c r="N23" s="370">
        <v>39</v>
      </c>
      <c r="O23" s="690">
        <v>0</v>
      </c>
      <c r="Q23" s="65">
        <v>13</v>
      </c>
      <c r="R23" s="65">
        <v>13</v>
      </c>
      <c r="S23" s="3">
        <v>127</v>
      </c>
    </row>
    <row r="24" spans="1:19" ht="13.5" thickBot="1">
      <c r="A24" s="145" t="s">
        <v>15</v>
      </c>
      <c r="B24" s="370">
        <v>0</v>
      </c>
      <c r="C24" s="370">
        <v>29.7</v>
      </c>
      <c r="D24" s="370">
        <v>204.3</v>
      </c>
      <c r="E24" s="370">
        <v>345.2</v>
      </c>
      <c r="F24" s="370">
        <v>106.9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684">
        <v>0</v>
      </c>
      <c r="M24" s="691">
        <v>0</v>
      </c>
      <c r="N24" s="692">
        <v>0</v>
      </c>
      <c r="O24" s="372">
        <v>39</v>
      </c>
      <c r="Q24" s="65">
        <v>14</v>
      </c>
      <c r="R24" s="65">
        <v>14</v>
      </c>
      <c r="S24" s="3">
        <v>123</v>
      </c>
    </row>
    <row r="25" spans="1:19" ht="13.5" thickBot="1">
      <c r="A25" s="32" t="s">
        <v>13</v>
      </c>
      <c r="B25" s="414">
        <f>SUM(B20:B24)</f>
        <v>0</v>
      </c>
      <c r="C25" s="414">
        <f aca="true" t="shared" si="1" ref="C25:O25">SUM(C20:C24)</f>
        <v>64.5</v>
      </c>
      <c r="D25" s="414">
        <f t="shared" si="1"/>
        <v>204.3</v>
      </c>
      <c r="E25" s="414">
        <f t="shared" si="1"/>
        <v>345.2</v>
      </c>
      <c r="F25" s="414">
        <f t="shared" si="1"/>
        <v>190.3</v>
      </c>
      <c r="G25" s="414">
        <f t="shared" si="1"/>
        <v>0</v>
      </c>
      <c r="H25" s="414">
        <f t="shared" si="1"/>
        <v>0</v>
      </c>
      <c r="I25" s="414">
        <f t="shared" si="1"/>
        <v>0</v>
      </c>
      <c r="J25" s="414">
        <f t="shared" si="1"/>
        <v>0</v>
      </c>
      <c r="K25" s="414">
        <f t="shared" si="1"/>
        <v>0</v>
      </c>
      <c r="L25" s="417">
        <f t="shared" si="1"/>
        <v>0</v>
      </c>
      <c r="M25" s="414">
        <f t="shared" si="1"/>
        <v>0</v>
      </c>
      <c r="N25" s="414">
        <f t="shared" si="1"/>
        <v>49.4</v>
      </c>
      <c r="O25" s="416">
        <f t="shared" si="1"/>
        <v>43.2</v>
      </c>
      <c r="Q25" s="65">
        <v>15</v>
      </c>
      <c r="R25" s="65">
        <v>15</v>
      </c>
      <c r="S25" s="3">
        <v>192</v>
      </c>
    </row>
    <row r="26" spans="1:19" ht="12.75">
      <c r="A26" s="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Q26" s="65">
        <v>16</v>
      </c>
      <c r="R26" s="65">
        <v>17</v>
      </c>
      <c r="S26" s="3">
        <v>200</v>
      </c>
    </row>
    <row r="27" spans="1:19" ht="18">
      <c r="A27" s="10"/>
      <c r="B27" s="6" t="s">
        <v>38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65">
        <v>17</v>
      </c>
      <c r="R27" s="65">
        <v>19</v>
      </c>
      <c r="S27" s="3">
        <v>133</v>
      </c>
    </row>
    <row r="28" spans="1:19" ht="29.25" customHeight="1">
      <c r="A28" s="1047" t="s">
        <v>19</v>
      </c>
      <c r="B28" s="1050" t="s">
        <v>30</v>
      </c>
      <c r="C28" s="1050"/>
      <c r="D28" s="1050"/>
      <c r="E28" s="1050"/>
      <c r="F28" s="1018" t="s">
        <v>225</v>
      </c>
      <c r="G28" s="1029" t="s">
        <v>226</v>
      </c>
      <c r="H28" s="1020" t="s">
        <v>42</v>
      </c>
      <c r="I28" s="1020"/>
      <c r="J28" s="1020"/>
      <c r="K28" s="1020"/>
      <c r="L28" s="1021"/>
      <c r="M28" s="1015" t="s">
        <v>229</v>
      </c>
      <c r="N28" s="47" t="s">
        <v>1</v>
      </c>
      <c r="O28" s="59" t="s">
        <v>33</v>
      </c>
      <c r="Q28" s="65">
        <v>18</v>
      </c>
      <c r="R28" s="65">
        <v>20</v>
      </c>
      <c r="S28" s="3">
        <v>121</v>
      </c>
    </row>
    <row r="29" spans="1:19" ht="20.25" thickBot="1">
      <c r="A29" s="1148"/>
      <c r="B29" s="31" t="s">
        <v>23</v>
      </c>
      <c r="C29" s="25" t="s">
        <v>24</v>
      </c>
      <c r="D29" s="25" t="s">
        <v>16</v>
      </c>
      <c r="E29" s="25" t="s">
        <v>25</v>
      </c>
      <c r="F29" s="1019"/>
      <c r="G29" s="1030"/>
      <c r="H29" s="153" t="s">
        <v>18</v>
      </c>
      <c r="I29" s="153" t="s">
        <v>17</v>
      </c>
      <c r="J29" s="260" t="s">
        <v>26</v>
      </c>
      <c r="K29" s="261" t="s">
        <v>27</v>
      </c>
      <c r="L29" s="155" t="s">
        <v>28</v>
      </c>
      <c r="M29" s="1016"/>
      <c r="N29" s="25" t="s">
        <v>29</v>
      </c>
      <c r="O29" s="33" t="s">
        <v>29</v>
      </c>
      <c r="Q29" s="65">
        <v>19</v>
      </c>
      <c r="R29" s="65">
        <v>23</v>
      </c>
      <c r="S29" s="3">
        <v>17</v>
      </c>
    </row>
    <row r="30" spans="1:19" ht="12.75">
      <c r="A30" s="48" t="s">
        <v>10</v>
      </c>
      <c r="B30" s="370">
        <v>0</v>
      </c>
      <c r="C30" s="370">
        <v>0</v>
      </c>
      <c r="D30" s="370">
        <v>0</v>
      </c>
      <c r="E30" s="370">
        <v>0</v>
      </c>
      <c r="F30" s="370">
        <v>0</v>
      </c>
      <c r="G30" s="370">
        <v>0</v>
      </c>
      <c r="H30" s="663">
        <v>0</v>
      </c>
      <c r="I30" s="662">
        <v>0</v>
      </c>
      <c r="J30" s="662">
        <v>0</v>
      </c>
      <c r="K30" s="662">
        <v>0</v>
      </c>
      <c r="L30" s="664">
        <v>0</v>
      </c>
      <c r="M30" s="662">
        <v>0</v>
      </c>
      <c r="N30" s="662">
        <v>0</v>
      </c>
      <c r="O30" s="687">
        <v>0</v>
      </c>
      <c r="Q30" s="65">
        <v>20</v>
      </c>
      <c r="R30" s="65">
        <v>24</v>
      </c>
      <c r="S30" s="3">
        <v>190</v>
      </c>
    </row>
    <row r="31" spans="1:19" ht="12.75">
      <c r="A31" s="49" t="s">
        <v>8</v>
      </c>
      <c r="B31" s="370">
        <v>21</v>
      </c>
      <c r="C31" s="370">
        <v>132.3</v>
      </c>
      <c r="D31" s="370">
        <v>29.2</v>
      </c>
      <c r="E31" s="370">
        <v>173</v>
      </c>
      <c r="F31" s="370">
        <v>107.8</v>
      </c>
      <c r="G31" s="370">
        <v>18.3</v>
      </c>
      <c r="H31" s="370">
        <v>120</v>
      </c>
      <c r="I31" s="370">
        <v>70</v>
      </c>
      <c r="J31" s="370">
        <v>0</v>
      </c>
      <c r="K31" s="370">
        <v>0</v>
      </c>
      <c r="L31" s="684">
        <v>31</v>
      </c>
      <c r="M31" s="371">
        <v>420</v>
      </c>
      <c r="N31" s="371">
        <v>129.4</v>
      </c>
      <c r="O31" s="372">
        <v>101.1</v>
      </c>
      <c r="Q31" s="65">
        <v>21</v>
      </c>
      <c r="R31" s="65">
        <v>27</v>
      </c>
      <c r="S31" s="3">
        <v>10</v>
      </c>
    </row>
    <row r="32" spans="1:19" ht="12.75">
      <c r="A32" s="49" t="s">
        <v>3</v>
      </c>
      <c r="B32" s="370">
        <v>0</v>
      </c>
      <c r="C32" s="412">
        <v>0</v>
      </c>
      <c r="D32" s="370">
        <v>0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684">
        <v>0</v>
      </c>
      <c r="M32" s="371">
        <v>0</v>
      </c>
      <c r="N32" s="371">
        <v>0</v>
      </c>
      <c r="O32" s="372">
        <v>0</v>
      </c>
      <c r="Q32" s="65">
        <v>22</v>
      </c>
      <c r="R32" s="65">
        <v>29</v>
      </c>
      <c r="S32" s="3">
        <v>10</v>
      </c>
    </row>
    <row r="33" spans="1:19" ht="12.75">
      <c r="A33" s="49" t="s">
        <v>5</v>
      </c>
      <c r="B33" s="412">
        <v>0</v>
      </c>
      <c r="C33" s="411">
        <v>0</v>
      </c>
      <c r="D33" s="411">
        <v>0</v>
      </c>
      <c r="E33" s="411">
        <v>0</v>
      </c>
      <c r="F33" s="411">
        <v>0</v>
      </c>
      <c r="G33" s="692">
        <v>0</v>
      </c>
      <c r="H33" s="371">
        <v>0</v>
      </c>
      <c r="I33" s="370">
        <v>0</v>
      </c>
      <c r="J33" s="370">
        <v>0</v>
      </c>
      <c r="K33" s="370">
        <v>0</v>
      </c>
      <c r="L33" s="684">
        <v>0</v>
      </c>
      <c r="M33" s="371">
        <v>0</v>
      </c>
      <c r="N33" s="371">
        <v>0</v>
      </c>
      <c r="O33" s="690">
        <v>0</v>
      </c>
      <c r="Q33" s="65">
        <v>23</v>
      </c>
      <c r="R33" s="65">
        <v>30</v>
      </c>
      <c r="S33" s="3">
        <v>42</v>
      </c>
    </row>
    <row r="34" spans="1:19" ht="13.5" thickBot="1">
      <c r="A34" s="145" t="s">
        <v>15</v>
      </c>
      <c r="B34" s="370">
        <v>0</v>
      </c>
      <c r="C34" s="370">
        <v>0</v>
      </c>
      <c r="D34" s="370">
        <v>0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684">
        <v>0</v>
      </c>
      <c r="M34" s="691">
        <v>0</v>
      </c>
      <c r="N34" s="692">
        <v>0</v>
      </c>
      <c r="O34" s="372">
        <v>0</v>
      </c>
      <c r="Q34" s="65">
        <v>24</v>
      </c>
      <c r="R34" s="65">
        <v>35</v>
      </c>
      <c r="S34" s="179">
        <v>84</v>
      </c>
    </row>
    <row r="35" spans="1:19" ht="13.5" thickBot="1">
      <c r="A35" s="32" t="s">
        <v>13</v>
      </c>
      <c r="B35" s="414">
        <f aca="true" t="shared" si="2" ref="B35:O35">SUM(B30:B34)</f>
        <v>21</v>
      </c>
      <c r="C35" s="414">
        <f t="shared" si="2"/>
        <v>132.3</v>
      </c>
      <c r="D35" s="414">
        <f t="shared" si="2"/>
        <v>29.2</v>
      </c>
      <c r="E35" s="414">
        <f t="shared" si="2"/>
        <v>173</v>
      </c>
      <c r="F35" s="414">
        <f t="shared" si="2"/>
        <v>107.8</v>
      </c>
      <c r="G35" s="414">
        <f t="shared" si="2"/>
        <v>18.3</v>
      </c>
      <c r="H35" s="414">
        <f t="shared" si="2"/>
        <v>120</v>
      </c>
      <c r="I35" s="414">
        <f t="shared" si="2"/>
        <v>70</v>
      </c>
      <c r="J35" s="414">
        <f t="shared" si="2"/>
        <v>0</v>
      </c>
      <c r="K35" s="414">
        <f t="shared" si="2"/>
        <v>0</v>
      </c>
      <c r="L35" s="417">
        <f t="shared" si="2"/>
        <v>31</v>
      </c>
      <c r="M35" s="414">
        <f t="shared" si="2"/>
        <v>420</v>
      </c>
      <c r="N35" s="414">
        <f t="shared" si="2"/>
        <v>129.4</v>
      </c>
      <c r="O35" s="416">
        <f t="shared" si="2"/>
        <v>101.1</v>
      </c>
      <c r="Q35" s="65">
        <v>25</v>
      </c>
      <c r="R35" s="65">
        <v>36</v>
      </c>
      <c r="S35" s="179">
        <v>84</v>
      </c>
    </row>
    <row r="36" spans="17:19" ht="12.75">
      <c r="Q36" s="368"/>
      <c r="R36" s="366" t="s">
        <v>13</v>
      </c>
      <c r="S36" s="367">
        <f>SUM(S11:S35)</f>
        <v>3052</v>
      </c>
    </row>
    <row r="37" spans="1:19" ht="18">
      <c r="A37" s="10"/>
      <c r="B37" s="6" t="s">
        <v>214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117" t="s">
        <v>189</v>
      </c>
      <c r="R37" s="1161"/>
      <c r="S37" s="1161"/>
    </row>
    <row r="38" spans="1:19" ht="29.25" customHeight="1">
      <c r="A38" s="1047" t="s">
        <v>19</v>
      </c>
      <c r="B38" s="1050" t="s">
        <v>30</v>
      </c>
      <c r="C38" s="1050"/>
      <c r="D38" s="1050"/>
      <c r="E38" s="1050"/>
      <c r="F38" s="1018" t="s">
        <v>225</v>
      </c>
      <c r="G38" s="1029" t="s">
        <v>226</v>
      </c>
      <c r="H38" s="1020" t="s">
        <v>42</v>
      </c>
      <c r="I38" s="1020"/>
      <c r="J38" s="1020"/>
      <c r="K38" s="1020"/>
      <c r="L38" s="1021"/>
      <c r="M38" s="1015" t="s">
        <v>229</v>
      </c>
      <c r="N38" s="47" t="s">
        <v>1</v>
      </c>
      <c r="O38" s="59" t="s">
        <v>33</v>
      </c>
      <c r="Q38" s="71">
        <v>1</v>
      </c>
      <c r="R38" s="65">
        <v>7</v>
      </c>
      <c r="S38" s="3">
        <v>100</v>
      </c>
    </row>
    <row r="39" spans="1:19" ht="20.25" thickBot="1">
      <c r="A39" s="1148"/>
      <c r="B39" s="31" t="s">
        <v>23</v>
      </c>
      <c r="C39" s="25" t="s">
        <v>24</v>
      </c>
      <c r="D39" s="25" t="s">
        <v>16</v>
      </c>
      <c r="E39" s="25" t="s">
        <v>25</v>
      </c>
      <c r="F39" s="1019"/>
      <c r="G39" s="1030"/>
      <c r="H39" s="153" t="s">
        <v>18</v>
      </c>
      <c r="I39" s="153" t="s">
        <v>17</v>
      </c>
      <c r="J39" s="260" t="s">
        <v>26</v>
      </c>
      <c r="K39" s="261" t="s">
        <v>27</v>
      </c>
      <c r="L39" s="155" t="s">
        <v>28</v>
      </c>
      <c r="M39" s="1016"/>
      <c r="N39" s="25" t="s">
        <v>29</v>
      </c>
      <c r="O39" s="33" t="s">
        <v>29</v>
      </c>
      <c r="Q39" s="71">
        <v>2</v>
      </c>
      <c r="R39" s="65">
        <v>28</v>
      </c>
      <c r="S39" s="3">
        <v>56</v>
      </c>
    </row>
    <row r="40" spans="1:19" ht="12.75">
      <c r="A40" s="48" t="s">
        <v>10</v>
      </c>
      <c r="B40" s="370">
        <v>0</v>
      </c>
      <c r="C40" s="370">
        <v>0</v>
      </c>
      <c r="D40" s="370">
        <v>0</v>
      </c>
      <c r="E40" s="370">
        <v>0</v>
      </c>
      <c r="F40" s="370">
        <v>142.6</v>
      </c>
      <c r="G40" s="370">
        <v>0</v>
      </c>
      <c r="H40" s="663">
        <v>0</v>
      </c>
      <c r="I40" s="662">
        <v>0</v>
      </c>
      <c r="J40" s="662">
        <v>0</v>
      </c>
      <c r="K40" s="662">
        <v>0</v>
      </c>
      <c r="L40" s="664">
        <v>0</v>
      </c>
      <c r="M40" s="662">
        <v>0</v>
      </c>
      <c r="N40" s="662">
        <v>0</v>
      </c>
      <c r="O40" s="687">
        <v>0</v>
      </c>
      <c r="Q40" s="365"/>
      <c r="R40" s="366" t="s">
        <v>13</v>
      </c>
      <c r="S40" s="367">
        <f>SUM(S38:S39)</f>
        <v>156</v>
      </c>
    </row>
    <row r="41" spans="1:19" ht="12.75">
      <c r="A41" s="49" t="s">
        <v>8</v>
      </c>
      <c r="B41" s="412">
        <v>0</v>
      </c>
      <c r="C41" s="412">
        <v>0</v>
      </c>
      <c r="D41" s="412">
        <v>0</v>
      </c>
      <c r="E41" s="412">
        <v>0</v>
      </c>
      <c r="F41" s="412">
        <v>80.6</v>
      </c>
      <c r="G41" s="692">
        <v>93.2</v>
      </c>
      <c r="H41" s="371">
        <v>0</v>
      </c>
      <c r="I41" s="370">
        <v>0</v>
      </c>
      <c r="J41" s="370">
        <v>0</v>
      </c>
      <c r="K41" s="370">
        <v>0</v>
      </c>
      <c r="L41" s="684">
        <v>0</v>
      </c>
      <c r="M41" s="371">
        <v>0</v>
      </c>
      <c r="N41" s="371">
        <v>38.2</v>
      </c>
      <c r="O41" s="372">
        <v>40</v>
      </c>
      <c r="Q41" s="1161" t="s">
        <v>191</v>
      </c>
      <c r="R41" s="1161"/>
      <c r="S41" s="1161"/>
    </row>
    <row r="42" spans="1:19" ht="12.75">
      <c r="A42" s="49" t="s">
        <v>3</v>
      </c>
      <c r="B42" s="370">
        <v>0</v>
      </c>
      <c r="C42" s="412">
        <v>0</v>
      </c>
      <c r="D42" s="370">
        <v>0</v>
      </c>
      <c r="E42" s="370">
        <v>0</v>
      </c>
      <c r="F42" s="370">
        <v>235.4</v>
      </c>
      <c r="G42" s="370">
        <v>68.1</v>
      </c>
      <c r="H42" s="371">
        <v>0</v>
      </c>
      <c r="I42" s="370">
        <v>0</v>
      </c>
      <c r="J42" s="370">
        <v>0</v>
      </c>
      <c r="K42" s="370">
        <v>0</v>
      </c>
      <c r="L42" s="684">
        <v>0</v>
      </c>
      <c r="M42" s="371">
        <v>419</v>
      </c>
      <c r="N42" s="371">
        <v>45.2</v>
      </c>
      <c r="O42" s="372">
        <v>97</v>
      </c>
      <c r="Q42" s="79">
        <v>1</v>
      </c>
      <c r="R42" s="241">
        <v>1</v>
      </c>
      <c r="S42" s="230">
        <v>118</v>
      </c>
    </row>
    <row r="43" spans="1:19" ht="13.5" thickBot="1">
      <c r="A43" s="49" t="s">
        <v>5</v>
      </c>
      <c r="B43" s="412">
        <v>0</v>
      </c>
      <c r="C43" s="411">
        <v>0</v>
      </c>
      <c r="D43" s="411">
        <v>0</v>
      </c>
      <c r="E43" s="411">
        <v>0</v>
      </c>
      <c r="F43" s="411">
        <v>224.4</v>
      </c>
      <c r="G43" s="413">
        <v>59.7</v>
      </c>
      <c r="H43" s="371">
        <v>0</v>
      </c>
      <c r="I43" s="370">
        <v>0</v>
      </c>
      <c r="J43" s="370">
        <v>0</v>
      </c>
      <c r="K43" s="370">
        <v>0</v>
      </c>
      <c r="L43" s="684">
        <v>0</v>
      </c>
      <c r="M43" s="371">
        <v>419.1</v>
      </c>
      <c r="N43" s="371">
        <v>55</v>
      </c>
      <c r="O43" s="690">
        <v>55.2</v>
      </c>
      <c r="Q43" s="79"/>
      <c r="R43" s="192"/>
      <c r="S43" s="192"/>
    </row>
    <row r="44" spans="1:19" ht="13.5" thickBot="1">
      <c r="A44" s="145" t="s">
        <v>15</v>
      </c>
      <c r="B44" s="370">
        <v>0</v>
      </c>
      <c r="C44" s="370">
        <v>0</v>
      </c>
      <c r="D44" s="370">
        <v>0</v>
      </c>
      <c r="E44" s="370">
        <v>0</v>
      </c>
      <c r="F44" s="370">
        <v>56.4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684">
        <v>0</v>
      </c>
      <c r="M44" s="691">
        <v>0</v>
      </c>
      <c r="N44" s="692">
        <v>0</v>
      </c>
      <c r="O44" s="372">
        <v>0</v>
      </c>
      <c r="Q44" s="1162" t="s">
        <v>146</v>
      </c>
      <c r="R44" s="1163"/>
      <c r="S44" s="193">
        <f>S36+S40+S42</f>
        <v>3326</v>
      </c>
    </row>
    <row r="45" spans="1:15" ht="13.5" thickBot="1">
      <c r="A45" s="32" t="s">
        <v>13</v>
      </c>
      <c r="B45" s="414">
        <f aca="true" t="shared" si="3" ref="B45:O45">SUM(B40:B44)</f>
        <v>0</v>
      </c>
      <c r="C45" s="414">
        <f t="shared" si="3"/>
        <v>0</v>
      </c>
      <c r="D45" s="414">
        <f t="shared" si="3"/>
        <v>0</v>
      </c>
      <c r="E45" s="414">
        <f t="shared" si="3"/>
        <v>0</v>
      </c>
      <c r="F45" s="414">
        <f t="shared" si="3"/>
        <v>739.4</v>
      </c>
      <c r="G45" s="414">
        <f t="shared" si="3"/>
        <v>221</v>
      </c>
      <c r="H45" s="414">
        <f t="shared" si="3"/>
        <v>0</v>
      </c>
      <c r="I45" s="414">
        <f t="shared" si="3"/>
        <v>0</v>
      </c>
      <c r="J45" s="414">
        <f t="shared" si="3"/>
        <v>0</v>
      </c>
      <c r="K45" s="414">
        <f t="shared" si="3"/>
        <v>0</v>
      </c>
      <c r="L45" s="417">
        <f t="shared" si="3"/>
        <v>0</v>
      </c>
      <c r="M45" s="414">
        <f t="shared" si="3"/>
        <v>838.1</v>
      </c>
      <c r="N45" s="414">
        <f t="shared" si="3"/>
        <v>138.4</v>
      </c>
      <c r="O45" s="416">
        <f t="shared" si="3"/>
        <v>192.2</v>
      </c>
    </row>
    <row r="46" spans="1:15" ht="12.75">
      <c r="A46" s="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9" ht="18">
      <c r="A47" s="10"/>
      <c r="B47" s="6" t="s">
        <v>39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164" t="s">
        <v>232</v>
      </c>
      <c r="R47" s="1164"/>
      <c r="S47" s="1164"/>
    </row>
    <row r="48" spans="1:19" ht="29.25" customHeight="1">
      <c r="A48" s="1026" t="s">
        <v>19</v>
      </c>
      <c r="B48" s="1028" t="s">
        <v>41</v>
      </c>
      <c r="C48" s="1028"/>
      <c r="D48" s="1028"/>
      <c r="E48" s="1028"/>
      <c r="F48" s="1018" t="s">
        <v>225</v>
      </c>
      <c r="G48" s="1029" t="s">
        <v>226</v>
      </c>
      <c r="H48" s="1020" t="s">
        <v>42</v>
      </c>
      <c r="I48" s="1020"/>
      <c r="J48" s="1020"/>
      <c r="K48" s="1020"/>
      <c r="L48" s="1021"/>
      <c r="M48" s="1015" t="s">
        <v>229</v>
      </c>
      <c r="N48" s="148" t="s">
        <v>1</v>
      </c>
      <c r="O48" s="661" t="s">
        <v>33</v>
      </c>
      <c r="Q48" s="1165" t="s">
        <v>47</v>
      </c>
      <c r="R48" s="1165"/>
      <c r="S48" s="1165"/>
    </row>
    <row r="49" spans="1:19" ht="20.25" thickBot="1">
      <c r="A49" s="1147"/>
      <c r="B49" s="149" t="s">
        <v>23</v>
      </c>
      <c r="C49" s="150" t="s">
        <v>24</v>
      </c>
      <c r="D49" s="150" t="s">
        <v>16</v>
      </c>
      <c r="E49" s="150" t="s">
        <v>25</v>
      </c>
      <c r="F49" s="1019"/>
      <c r="G49" s="1030"/>
      <c r="H49" s="153" t="s">
        <v>18</v>
      </c>
      <c r="I49" s="153" t="s">
        <v>17</v>
      </c>
      <c r="J49" s="260" t="s">
        <v>26</v>
      </c>
      <c r="K49" s="261" t="s">
        <v>27</v>
      </c>
      <c r="L49" s="155" t="s">
        <v>28</v>
      </c>
      <c r="M49" s="1016"/>
      <c r="N49" s="150" t="s">
        <v>29</v>
      </c>
      <c r="O49" s="151" t="s">
        <v>29</v>
      </c>
      <c r="R49" s="275"/>
      <c r="S49" s="275"/>
    </row>
    <row r="50" spans="1:19" ht="12.75">
      <c r="A50" s="156" t="s">
        <v>10</v>
      </c>
      <c r="B50" s="370">
        <v>0</v>
      </c>
      <c r="C50" s="370">
        <v>0</v>
      </c>
      <c r="D50" s="370">
        <v>0</v>
      </c>
      <c r="E50" s="370">
        <v>0</v>
      </c>
      <c r="F50" s="370">
        <v>0</v>
      </c>
      <c r="G50" s="370">
        <v>0</v>
      </c>
      <c r="H50" s="663">
        <v>0</v>
      </c>
      <c r="I50" s="662">
        <v>0</v>
      </c>
      <c r="J50" s="662">
        <v>0</v>
      </c>
      <c r="K50" s="662">
        <v>0</v>
      </c>
      <c r="L50" s="664">
        <v>0</v>
      </c>
      <c r="M50" s="662">
        <v>0</v>
      </c>
      <c r="N50" s="662">
        <v>0</v>
      </c>
      <c r="O50" s="687">
        <v>0</v>
      </c>
      <c r="Q50" s="190" t="s">
        <v>153</v>
      </c>
      <c r="R50" s="189" t="s">
        <v>188</v>
      </c>
      <c r="S50" s="191" t="s">
        <v>186</v>
      </c>
    </row>
    <row r="51" spans="1:19" ht="12.75">
      <c r="A51" s="157" t="s">
        <v>8</v>
      </c>
      <c r="B51" s="412">
        <v>0</v>
      </c>
      <c r="C51" s="412">
        <v>458</v>
      </c>
      <c r="D51" s="412">
        <v>0</v>
      </c>
      <c r="E51" s="412">
        <v>26.8</v>
      </c>
      <c r="F51" s="412">
        <v>230.2</v>
      </c>
      <c r="G51" s="692">
        <v>116.2</v>
      </c>
      <c r="H51" s="371">
        <v>0</v>
      </c>
      <c r="I51" s="370">
        <v>0</v>
      </c>
      <c r="J51" s="370">
        <v>0</v>
      </c>
      <c r="K51" s="370">
        <v>0</v>
      </c>
      <c r="L51" s="684">
        <v>0</v>
      </c>
      <c r="M51" s="371">
        <v>406.7</v>
      </c>
      <c r="N51" s="371">
        <v>230.6</v>
      </c>
      <c r="O51" s="372">
        <v>115.7</v>
      </c>
      <c r="Q51" s="1161" t="s">
        <v>189</v>
      </c>
      <c r="R51" s="1161"/>
      <c r="S51" s="1161"/>
    </row>
    <row r="52" spans="1:19" ht="12.75">
      <c r="A52" s="157" t="s">
        <v>3</v>
      </c>
      <c r="B52" s="370">
        <v>0</v>
      </c>
      <c r="C52" s="412">
        <v>227.3</v>
      </c>
      <c r="D52" s="370">
        <v>0</v>
      </c>
      <c r="E52" s="370">
        <v>0</v>
      </c>
      <c r="F52" s="370">
        <v>94.7</v>
      </c>
      <c r="G52" s="370">
        <v>27.3</v>
      </c>
      <c r="H52" s="371">
        <v>0</v>
      </c>
      <c r="I52" s="370">
        <v>0</v>
      </c>
      <c r="J52" s="370">
        <v>0</v>
      </c>
      <c r="K52" s="370">
        <v>0</v>
      </c>
      <c r="L52" s="684">
        <v>0</v>
      </c>
      <c r="M52" s="371">
        <v>27.5</v>
      </c>
      <c r="N52" s="371">
        <v>94.2</v>
      </c>
      <c r="O52" s="372">
        <v>75.9</v>
      </c>
      <c r="Q52" s="65">
        <v>1</v>
      </c>
      <c r="R52" s="65">
        <v>1</v>
      </c>
      <c r="S52" s="3">
        <v>143.5</v>
      </c>
    </row>
    <row r="53" spans="1:19" ht="12.75">
      <c r="A53" s="157" t="s">
        <v>5</v>
      </c>
      <c r="B53" s="412">
        <v>0</v>
      </c>
      <c r="C53" s="411">
        <v>553.9</v>
      </c>
      <c r="D53" s="411">
        <v>0</v>
      </c>
      <c r="E53" s="411">
        <v>0</v>
      </c>
      <c r="F53" s="411">
        <v>221.5</v>
      </c>
      <c r="G53" s="413">
        <v>59.3</v>
      </c>
      <c r="H53" s="371">
        <v>0</v>
      </c>
      <c r="I53" s="370">
        <v>0</v>
      </c>
      <c r="J53" s="370">
        <v>0</v>
      </c>
      <c r="K53" s="370">
        <v>0</v>
      </c>
      <c r="L53" s="684">
        <v>0</v>
      </c>
      <c r="M53" s="371">
        <v>307.4</v>
      </c>
      <c r="N53" s="371">
        <v>229.6</v>
      </c>
      <c r="O53" s="690">
        <v>130.8</v>
      </c>
      <c r="Q53" s="65">
        <v>2</v>
      </c>
      <c r="R53" s="65">
        <v>2</v>
      </c>
      <c r="S53" s="3">
        <v>97.8</v>
      </c>
    </row>
    <row r="54" spans="1:19" ht="13.5" thickBot="1">
      <c r="A54" s="158" t="s">
        <v>15</v>
      </c>
      <c r="B54" s="370">
        <v>0</v>
      </c>
      <c r="C54" s="370">
        <v>0</v>
      </c>
      <c r="D54" s="370">
        <v>0</v>
      </c>
      <c r="E54" s="370">
        <v>0</v>
      </c>
      <c r="F54" s="370">
        <v>0</v>
      </c>
      <c r="G54" s="370">
        <v>0</v>
      </c>
      <c r="H54" s="371">
        <v>0</v>
      </c>
      <c r="I54" s="370">
        <v>0</v>
      </c>
      <c r="J54" s="370">
        <v>0</v>
      </c>
      <c r="K54" s="370">
        <v>0</v>
      </c>
      <c r="L54" s="684">
        <v>0</v>
      </c>
      <c r="M54" s="691">
        <v>0</v>
      </c>
      <c r="N54" s="692">
        <v>0</v>
      </c>
      <c r="O54" s="372">
        <v>0</v>
      </c>
      <c r="Q54" s="65">
        <v>3</v>
      </c>
      <c r="R54" s="65">
        <v>3</v>
      </c>
      <c r="S54" s="3">
        <v>97.8</v>
      </c>
    </row>
    <row r="55" spans="1:19" ht="13.5" thickBot="1">
      <c r="A55" s="159" t="s">
        <v>13</v>
      </c>
      <c r="B55" s="375">
        <f aca="true" t="shared" si="4" ref="B55:O55">SUM(B50:B54)</f>
        <v>0</v>
      </c>
      <c r="C55" s="375">
        <f t="shared" si="4"/>
        <v>1239.1999999999998</v>
      </c>
      <c r="D55" s="375">
        <f t="shared" si="4"/>
        <v>0</v>
      </c>
      <c r="E55" s="375">
        <f t="shared" si="4"/>
        <v>26.8</v>
      </c>
      <c r="F55" s="375">
        <f t="shared" si="4"/>
        <v>546.4</v>
      </c>
      <c r="G55" s="375">
        <f t="shared" si="4"/>
        <v>202.8</v>
      </c>
      <c r="H55" s="375">
        <f t="shared" si="4"/>
        <v>0</v>
      </c>
      <c r="I55" s="375">
        <f t="shared" si="4"/>
        <v>0</v>
      </c>
      <c r="J55" s="375">
        <f t="shared" si="4"/>
        <v>0</v>
      </c>
      <c r="K55" s="375">
        <f t="shared" si="4"/>
        <v>0</v>
      </c>
      <c r="L55" s="686">
        <f t="shared" si="4"/>
        <v>0</v>
      </c>
      <c r="M55" s="375">
        <f t="shared" si="4"/>
        <v>741.5999999999999</v>
      </c>
      <c r="N55" s="375">
        <f t="shared" si="4"/>
        <v>554.4</v>
      </c>
      <c r="O55" s="377">
        <f t="shared" si="4"/>
        <v>322.40000000000003</v>
      </c>
      <c r="Q55" s="65">
        <v>4</v>
      </c>
      <c r="R55" s="65">
        <v>4</v>
      </c>
      <c r="S55" s="3">
        <v>79.8</v>
      </c>
    </row>
    <row r="56" spans="1:19" ht="12.75">
      <c r="A56" s="160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Q56" s="65">
        <v>5</v>
      </c>
      <c r="R56" s="65">
        <v>5</v>
      </c>
      <c r="S56" s="3">
        <v>86.3</v>
      </c>
    </row>
    <row r="57" spans="1:19" ht="18">
      <c r="A57" s="10"/>
      <c r="B57" s="6" t="s">
        <v>215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65">
        <v>6</v>
      </c>
      <c r="R57" s="65">
        <v>6</v>
      </c>
      <c r="S57" s="3">
        <v>74.7</v>
      </c>
    </row>
    <row r="58" spans="1:19" ht="29.25" customHeight="1">
      <c r="A58" s="1026" t="s">
        <v>19</v>
      </c>
      <c r="B58" s="1028" t="s">
        <v>41</v>
      </c>
      <c r="C58" s="1028"/>
      <c r="D58" s="1028"/>
      <c r="E58" s="1028"/>
      <c r="F58" s="1018" t="s">
        <v>225</v>
      </c>
      <c r="G58" s="1029" t="s">
        <v>226</v>
      </c>
      <c r="H58" s="1020" t="s">
        <v>42</v>
      </c>
      <c r="I58" s="1020"/>
      <c r="J58" s="1020"/>
      <c r="K58" s="1020"/>
      <c r="L58" s="1021"/>
      <c r="M58" s="1015" t="s">
        <v>229</v>
      </c>
      <c r="N58" s="148" t="s">
        <v>1</v>
      </c>
      <c r="O58" s="661" t="s">
        <v>33</v>
      </c>
      <c r="Q58" s="65">
        <v>7</v>
      </c>
      <c r="R58" s="65">
        <v>7</v>
      </c>
      <c r="S58" s="3">
        <v>74.7</v>
      </c>
    </row>
    <row r="59" spans="1:19" ht="20.25" thickBot="1">
      <c r="A59" s="1147"/>
      <c r="B59" s="149" t="s">
        <v>23</v>
      </c>
      <c r="C59" s="150" t="s">
        <v>24</v>
      </c>
      <c r="D59" s="150" t="s">
        <v>16</v>
      </c>
      <c r="E59" s="150" t="s">
        <v>25</v>
      </c>
      <c r="F59" s="1019"/>
      <c r="G59" s="1030"/>
      <c r="H59" s="153" t="s">
        <v>18</v>
      </c>
      <c r="I59" s="153" t="s">
        <v>17</v>
      </c>
      <c r="J59" s="260" t="s">
        <v>26</v>
      </c>
      <c r="K59" s="261" t="s">
        <v>27</v>
      </c>
      <c r="L59" s="155" t="s">
        <v>28</v>
      </c>
      <c r="M59" s="1016"/>
      <c r="N59" s="150" t="s">
        <v>29</v>
      </c>
      <c r="O59" s="151" t="s">
        <v>29</v>
      </c>
      <c r="Q59" s="65">
        <v>8</v>
      </c>
      <c r="R59" s="65">
        <v>15</v>
      </c>
      <c r="S59" s="3">
        <v>171.8</v>
      </c>
    </row>
    <row r="60" spans="1:19" ht="12.75">
      <c r="A60" s="156" t="s">
        <v>10</v>
      </c>
      <c r="B60" s="370">
        <v>0</v>
      </c>
      <c r="C60" s="370">
        <v>0</v>
      </c>
      <c r="D60" s="370">
        <v>0</v>
      </c>
      <c r="E60" s="370">
        <v>0</v>
      </c>
      <c r="F60" s="370">
        <v>130.8</v>
      </c>
      <c r="G60" s="369">
        <v>0</v>
      </c>
      <c r="H60" s="662">
        <v>0</v>
      </c>
      <c r="I60" s="662">
        <v>0</v>
      </c>
      <c r="J60" s="662">
        <v>0</v>
      </c>
      <c r="K60" s="662">
        <v>0</v>
      </c>
      <c r="L60" s="664">
        <v>0</v>
      </c>
      <c r="M60" s="662">
        <v>0</v>
      </c>
      <c r="N60" s="662">
        <v>0</v>
      </c>
      <c r="O60" s="687">
        <v>0</v>
      </c>
      <c r="Q60" s="65">
        <v>9</v>
      </c>
      <c r="R60" s="65">
        <v>17</v>
      </c>
      <c r="S60" s="274">
        <v>100</v>
      </c>
    </row>
    <row r="61" spans="1:19" ht="12.75">
      <c r="A61" s="157" t="s">
        <v>8</v>
      </c>
      <c r="B61" s="412">
        <v>0</v>
      </c>
      <c r="C61" s="412">
        <v>0</v>
      </c>
      <c r="D61" s="412">
        <v>0</v>
      </c>
      <c r="E61" s="412">
        <v>0</v>
      </c>
      <c r="F61" s="412">
        <v>0</v>
      </c>
      <c r="G61" s="413">
        <v>0</v>
      </c>
      <c r="H61" s="371">
        <v>0</v>
      </c>
      <c r="I61" s="370">
        <v>0</v>
      </c>
      <c r="J61" s="370">
        <v>0</v>
      </c>
      <c r="K61" s="370">
        <v>0</v>
      </c>
      <c r="L61" s="684">
        <v>0</v>
      </c>
      <c r="M61" s="371">
        <v>0</v>
      </c>
      <c r="N61" s="371">
        <v>0</v>
      </c>
      <c r="O61" s="372">
        <v>0</v>
      </c>
      <c r="Q61" s="368"/>
      <c r="R61" s="366" t="s">
        <v>13</v>
      </c>
      <c r="S61" s="367">
        <f>SUM(S52:S60)</f>
        <v>926.4000000000001</v>
      </c>
    </row>
    <row r="62" spans="1:19" ht="12.75">
      <c r="A62" s="157" t="s">
        <v>3</v>
      </c>
      <c r="B62" s="370">
        <v>0</v>
      </c>
      <c r="C62" s="412">
        <v>250.1</v>
      </c>
      <c r="D62" s="370">
        <v>0</v>
      </c>
      <c r="E62" s="370">
        <v>0</v>
      </c>
      <c r="F62" s="370">
        <v>138.6</v>
      </c>
      <c r="G62" s="370">
        <v>40.2</v>
      </c>
      <c r="H62" s="371">
        <v>0</v>
      </c>
      <c r="I62" s="370">
        <v>0</v>
      </c>
      <c r="J62" s="370">
        <v>0</v>
      </c>
      <c r="K62" s="370">
        <v>0</v>
      </c>
      <c r="L62" s="684">
        <v>0</v>
      </c>
      <c r="M62" s="371">
        <v>380</v>
      </c>
      <c r="N62" s="371">
        <v>110.6</v>
      </c>
      <c r="O62" s="372">
        <v>67.5</v>
      </c>
      <c r="Q62" s="1126" t="s">
        <v>190</v>
      </c>
      <c r="R62" s="1169"/>
      <c r="S62" s="1127"/>
    </row>
    <row r="63" spans="1:19" ht="12.75">
      <c r="A63" s="157" t="s">
        <v>5</v>
      </c>
      <c r="B63" s="412">
        <v>0</v>
      </c>
      <c r="C63" s="411">
        <v>0</v>
      </c>
      <c r="D63" s="411">
        <v>0</v>
      </c>
      <c r="E63" s="411">
        <v>0</v>
      </c>
      <c r="F63" s="411">
        <v>0</v>
      </c>
      <c r="G63" s="413">
        <v>0</v>
      </c>
      <c r="H63" s="371">
        <v>0</v>
      </c>
      <c r="I63" s="370">
        <v>0</v>
      </c>
      <c r="J63" s="370">
        <v>0</v>
      </c>
      <c r="K63" s="370">
        <v>0</v>
      </c>
      <c r="L63" s="684">
        <v>0</v>
      </c>
      <c r="M63" s="371">
        <v>0</v>
      </c>
      <c r="N63" s="371">
        <v>0</v>
      </c>
      <c r="O63" s="690">
        <v>0</v>
      </c>
      <c r="Q63" s="71">
        <v>1</v>
      </c>
      <c r="R63" s="65">
        <v>7</v>
      </c>
      <c r="S63" s="3">
        <v>47</v>
      </c>
    </row>
    <row r="64" spans="1:19" ht="13.5" thickBot="1">
      <c r="A64" s="158" t="s">
        <v>15</v>
      </c>
      <c r="B64" s="370">
        <v>0</v>
      </c>
      <c r="C64" s="370">
        <v>0</v>
      </c>
      <c r="D64" s="370">
        <v>0</v>
      </c>
      <c r="E64" s="370">
        <v>0</v>
      </c>
      <c r="F64" s="370">
        <v>60.8</v>
      </c>
      <c r="G64" s="374">
        <v>0</v>
      </c>
      <c r="H64" s="371">
        <v>0</v>
      </c>
      <c r="I64" s="370">
        <v>0</v>
      </c>
      <c r="J64" s="370">
        <v>0</v>
      </c>
      <c r="K64" s="370">
        <v>0</v>
      </c>
      <c r="L64" s="684">
        <v>0</v>
      </c>
      <c r="M64" s="691">
        <v>0</v>
      </c>
      <c r="N64" s="692">
        <v>0</v>
      </c>
      <c r="O64" s="372">
        <v>0</v>
      </c>
      <c r="Q64" s="71">
        <v>2</v>
      </c>
      <c r="R64" s="65">
        <v>28</v>
      </c>
      <c r="S64" s="3">
        <v>4.6</v>
      </c>
    </row>
    <row r="65" spans="1:19" ht="13.5" thickBot="1">
      <c r="A65" s="159" t="s">
        <v>13</v>
      </c>
      <c r="B65" s="375">
        <f aca="true" t="shared" si="5" ref="B65:O65">SUM(B60:B64)</f>
        <v>0</v>
      </c>
      <c r="C65" s="375">
        <f t="shared" si="5"/>
        <v>250.1</v>
      </c>
      <c r="D65" s="375">
        <f t="shared" si="5"/>
        <v>0</v>
      </c>
      <c r="E65" s="375">
        <f t="shared" si="5"/>
        <v>0</v>
      </c>
      <c r="F65" s="375">
        <f t="shared" si="5"/>
        <v>330.2</v>
      </c>
      <c r="G65" s="375">
        <f t="shared" si="5"/>
        <v>40.2</v>
      </c>
      <c r="H65" s="375">
        <f t="shared" si="5"/>
        <v>0</v>
      </c>
      <c r="I65" s="375">
        <f t="shared" si="5"/>
        <v>0</v>
      </c>
      <c r="J65" s="375">
        <f t="shared" si="5"/>
        <v>0</v>
      </c>
      <c r="K65" s="375">
        <f t="shared" si="5"/>
        <v>0</v>
      </c>
      <c r="L65" s="686">
        <f t="shared" si="5"/>
        <v>0</v>
      </c>
      <c r="M65" s="375">
        <f t="shared" si="5"/>
        <v>380</v>
      </c>
      <c r="N65" s="375">
        <f t="shared" si="5"/>
        <v>110.6</v>
      </c>
      <c r="O65" s="377">
        <f t="shared" si="5"/>
        <v>67.5</v>
      </c>
      <c r="Q65" s="365"/>
      <c r="R65" s="366" t="s">
        <v>13</v>
      </c>
      <c r="S65" s="367">
        <f>SUM(S63:S64)</f>
        <v>51.6</v>
      </c>
    </row>
    <row r="66" spans="1:19" ht="12.75">
      <c r="A66" s="19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Q66" s="1126" t="s">
        <v>191</v>
      </c>
      <c r="R66" s="1169"/>
      <c r="S66" s="1127"/>
    </row>
    <row r="67" spans="1:19" ht="18.75" thickBot="1">
      <c r="A67" s="10"/>
      <c r="B67" s="6" t="s">
        <v>40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79">
        <v>1</v>
      </c>
      <c r="R67" s="241">
        <v>1</v>
      </c>
      <c r="S67" s="230">
        <v>110.6</v>
      </c>
    </row>
    <row r="68" spans="1:19" ht="29.25" customHeight="1" thickBot="1">
      <c r="A68" s="1026" t="s">
        <v>19</v>
      </c>
      <c r="B68" s="1028" t="s">
        <v>41</v>
      </c>
      <c r="C68" s="1028"/>
      <c r="D68" s="1028"/>
      <c r="E68" s="1028"/>
      <c r="F68" s="1018" t="s">
        <v>225</v>
      </c>
      <c r="G68" s="1029" t="s">
        <v>226</v>
      </c>
      <c r="H68" s="1020" t="s">
        <v>42</v>
      </c>
      <c r="I68" s="1020"/>
      <c r="J68" s="1020"/>
      <c r="K68" s="1020"/>
      <c r="L68" s="1021"/>
      <c r="M68" s="1015" t="s">
        <v>229</v>
      </c>
      <c r="N68" s="148" t="s">
        <v>1</v>
      </c>
      <c r="O68" s="661" t="s">
        <v>33</v>
      </c>
      <c r="Q68" s="272" t="s">
        <v>146</v>
      </c>
      <c r="R68" s="273"/>
      <c r="S68" s="193">
        <f>S61+S65+S67</f>
        <v>1088.6000000000001</v>
      </c>
    </row>
    <row r="69" spans="1:19" ht="20.25" thickBot="1">
      <c r="A69" s="1147"/>
      <c r="B69" s="149" t="s">
        <v>23</v>
      </c>
      <c r="C69" s="150" t="s">
        <v>24</v>
      </c>
      <c r="D69" s="150" t="s">
        <v>16</v>
      </c>
      <c r="E69" s="150" t="s">
        <v>25</v>
      </c>
      <c r="F69" s="1019"/>
      <c r="G69" s="1030"/>
      <c r="H69" s="153" t="s">
        <v>18</v>
      </c>
      <c r="I69" s="153" t="s">
        <v>17</v>
      </c>
      <c r="J69" s="260" t="s">
        <v>26</v>
      </c>
      <c r="K69" s="261" t="s">
        <v>27</v>
      </c>
      <c r="L69" s="155" t="s">
        <v>28</v>
      </c>
      <c r="M69" s="1016"/>
      <c r="N69" s="150" t="s">
        <v>29</v>
      </c>
      <c r="O69" s="151" t="s">
        <v>29</v>
      </c>
      <c r="Q69" s="183"/>
      <c r="R69" s="183"/>
      <c r="S69" s="183"/>
    </row>
    <row r="70" spans="1:19" ht="12.75">
      <c r="A70" s="156" t="s">
        <v>10</v>
      </c>
      <c r="B70" s="370">
        <v>0</v>
      </c>
      <c r="C70" s="370">
        <v>0</v>
      </c>
      <c r="D70" s="370">
        <v>0</v>
      </c>
      <c r="E70" s="370">
        <v>0</v>
      </c>
      <c r="F70" s="370">
        <v>0</v>
      </c>
      <c r="G70" s="369">
        <v>0</v>
      </c>
      <c r="H70" s="662">
        <v>0</v>
      </c>
      <c r="I70" s="662">
        <v>0</v>
      </c>
      <c r="J70" s="662">
        <v>0</v>
      </c>
      <c r="K70" s="662">
        <v>0</v>
      </c>
      <c r="L70" s="664">
        <v>0</v>
      </c>
      <c r="M70" s="662">
        <v>0</v>
      </c>
      <c r="N70" s="662">
        <v>0</v>
      </c>
      <c r="O70" s="687">
        <v>0</v>
      </c>
      <c r="Q70" s="183"/>
      <c r="R70" s="183"/>
      <c r="S70" s="183"/>
    </row>
    <row r="71" spans="1:19" ht="15">
      <c r="A71" s="157" t="s">
        <v>8</v>
      </c>
      <c r="B71" s="412">
        <v>0</v>
      </c>
      <c r="C71" s="412">
        <v>462.4</v>
      </c>
      <c r="D71" s="412">
        <v>0</v>
      </c>
      <c r="E71" s="412">
        <v>0</v>
      </c>
      <c r="F71" s="412">
        <v>231.5</v>
      </c>
      <c r="G71" s="413">
        <v>115.9</v>
      </c>
      <c r="H71" s="371">
        <v>0</v>
      </c>
      <c r="I71" s="370">
        <v>0</v>
      </c>
      <c r="J71" s="370">
        <v>0</v>
      </c>
      <c r="K71" s="370">
        <v>0</v>
      </c>
      <c r="L71" s="684">
        <v>21.3</v>
      </c>
      <c r="M71" s="371">
        <v>393.8</v>
      </c>
      <c r="N71" s="371">
        <v>172.5</v>
      </c>
      <c r="O71" s="372">
        <v>111</v>
      </c>
      <c r="Q71" s="1164" t="s">
        <v>233</v>
      </c>
      <c r="R71" s="1164"/>
      <c r="S71" s="1164"/>
    </row>
    <row r="72" spans="1:19" ht="15">
      <c r="A72" s="157" t="s">
        <v>3</v>
      </c>
      <c r="B72" s="370">
        <v>0</v>
      </c>
      <c r="C72" s="412">
        <v>404.4</v>
      </c>
      <c r="D72" s="370">
        <v>0</v>
      </c>
      <c r="E72" s="370">
        <v>0</v>
      </c>
      <c r="F72" s="370">
        <v>232.3</v>
      </c>
      <c r="G72" s="370">
        <v>67.2</v>
      </c>
      <c r="H72" s="371">
        <v>0</v>
      </c>
      <c r="I72" s="370">
        <v>45</v>
      </c>
      <c r="J72" s="370">
        <v>0</v>
      </c>
      <c r="K72" s="370">
        <v>0</v>
      </c>
      <c r="L72" s="684">
        <v>42.6</v>
      </c>
      <c r="M72" s="371">
        <v>390</v>
      </c>
      <c r="N72" s="371">
        <v>202</v>
      </c>
      <c r="O72" s="372">
        <v>115.8</v>
      </c>
      <c r="Q72" s="1170" t="s">
        <v>234</v>
      </c>
      <c r="R72" s="1170"/>
      <c r="S72" s="1170"/>
    </row>
    <row r="73" spans="1:19" ht="15">
      <c r="A73" s="157" t="s">
        <v>5</v>
      </c>
      <c r="B73" s="412">
        <v>0</v>
      </c>
      <c r="C73" s="411">
        <v>548.4</v>
      </c>
      <c r="D73" s="411">
        <v>0</v>
      </c>
      <c r="E73" s="411">
        <v>0</v>
      </c>
      <c r="F73" s="411">
        <v>222.3</v>
      </c>
      <c r="G73" s="413">
        <v>59.4</v>
      </c>
      <c r="H73" s="371">
        <v>0</v>
      </c>
      <c r="I73" s="370">
        <v>0</v>
      </c>
      <c r="J73" s="370">
        <v>0</v>
      </c>
      <c r="K73" s="370">
        <v>0</v>
      </c>
      <c r="L73" s="684">
        <v>15.6</v>
      </c>
      <c r="M73" s="371">
        <v>397.5</v>
      </c>
      <c r="N73" s="371">
        <v>234.4</v>
      </c>
      <c r="O73" s="690">
        <v>178.2</v>
      </c>
      <c r="R73" s="275"/>
      <c r="S73" s="275"/>
    </row>
    <row r="74" spans="1:19" ht="13.5" thickBot="1">
      <c r="A74" s="158" t="s">
        <v>15</v>
      </c>
      <c r="B74" s="370">
        <v>0</v>
      </c>
      <c r="C74" s="370">
        <v>0</v>
      </c>
      <c r="D74" s="370">
        <v>231.2</v>
      </c>
      <c r="E74" s="370">
        <v>0</v>
      </c>
      <c r="F74" s="370">
        <v>60.2</v>
      </c>
      <c r="G74" s="374">
        <v>0</v>
      </c>
      <c r="H74" s="371">
        <v>0</v>
      </c>
      <c r="I74" s="370">
        <v>0</v>
      </c>
      <c r="J74" s="370">
        <v>0</v>
      </c>
      <c r="K74" s="370">
        <v>0</v>
      </c>
      <c r="L74" s="684">
        <v>0</v>
      </c>
      <c r="M74" s="691">
        <v>0</v>
      </c>
      <c r="N74" s="692">
        <v>11</v>
      </c>
      <c r="O74" s="372">
        <v>16</v>
      </c>
      <c r="Q74" s="190" t="s">
        <v>153</v>
      </c>
      <c r="R74" s="189" t="s">
        <v>188</v>
      </c>
      <c r="S74" s="191" t="s">
        <v>186</v>
      </c>
    </row>
    <row r="75" spans="1:19" ht="13.5" thickBot="1">
      <c r="A75" s="159" t="s">
        <v>13</v>
      </c>
      <c r="B75" s="375">
        <f aca="true" t="shared" si="6" ref="B75:O75">SUM(B70:B74)</f>
        <v>0</v>
      </c>
      <c r="C75" s="375">
        <f t="shared" si="6"/>
        <v>1415.1999999999998</v>
      </c>
      <c r="D75" s="375">
        <f t="shared" si="6"/>
        <v>231.2</v>
      </c>
      <c r="E75" s="375">
        <f t="shared" si="6"/>
        <v>0</v>
      </c>
      <c r="F75" s="375">
        <f t="shared" si="6"/>
        <v>746.3000000000001</v>
      </c>
      <c r="G75" s="375">
        <f t="shared" si="6"/>
        <v>242.50000000000003</v>
      </c>
      <c r="H75" s="375">
        <f t="shared" si="6"/>
        <v>0</v>
      </c>
      <c r="I75" s="375">
        <f t="shared" si="6"/>
        <v>45</v>
      </c>
      <c r="J75" s="375">
        <f t="shared" si="6"/>
        <v>0</v>
      </c>
      <c r="K75" s="375">
        <f t="shared" si="6"/>
        <v>0</v>
      </c>
      <c r="L75" s="686">
        <f t="shared" si="6"/>
        <v>79.5</v>
      </c>
      <c r="M75" s="375">
        <f t="shared" si="6"/>
        <v>1181.3</v>
      </c>
      <c r="N75" s="375">
        <f t="shared" si="6"/>
        <v>619.9</v>
      </c>
      <c r="O75" s="377">
        <f t="shared" si="6"/>
        <v>421</v>
      </c>
      <c r="Q75" s="1161" t="s">
        <v>189</v>
      </c>
      <c r="R75" s="1161"/>
      <c r="S75" s="1161"/>
    </row>
    <row r="76" spans="17:19" ht="12.75">
      <c r="Q76" s="65">
        <v>1</v>
      </c>
      <c r="R76" s="65">
        <v>7</v>
      </c>
      <c r="S76" s="3">
        <v>5.2</v>
      </c>
    </row>
    <row r="77" spans="1:19" ht="13.5" customHeight="1">
      <c r="A77" s="10"/>
      <c r="B77" s="6" t="s">
        <v>216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26"/>
      <c r="R77" s="270"/>
      <c r="S77" s="277"/>
    </row>
    <row r="78" spans="1:19" ht="29.25" customHeight="1">
      <c r="A78" s="1026" t="s">
        <v>19</v>
      </c>
      <c r="B78" s="1028" t="s">
        <v>41</v>
      </c>
      <c r="C78" s="1028"/>
      <c r="D78" s="1028"/>
      <c r="E78" s="1028"/>
      <c r="F78" s="1018" t="s">
        <v>225</v>
      </c>
      <c r="G78" s="1029" t="s">
        <v>226</v>
      </c>
      <c r="H78" s="1020" t="s">
        <v>42</v>
      </c>
      <c r="I78" s="1020"/>
      <c r="J78" s="1020"/>
      <c r="K78" s="1020"/>
      <c r="L78" s="1021"/>
      <c r="M78" s="1015" t="s">
        <v>229</v>
      </c>
      <c r="N78" s="148" t="s">
        <v>1</v>
      </c>
      <c r="O78" s="661" t="s">
        <v>33</v>
      </c>
      <c r="Q78" s="1166" t="s">
        <v>190</v>
      </c>
      <c r="R78" s="1167"/>
      <c r="S78" s="1168"/>
    </row>
    <row r="79" spans="1:19" ht="20.25" thickBot="1">
      <c r="A79" s="1147"/>
      <c r="B79" s="149" t="s">
        <v>23</v>
      </c>
      <c r="C79" s="150" t="s">
        <v>24</v>
      </c>
      <c r="D79" s="150" t="s">
        <v>16</v>
      </c>
      <c r="E79" s="150" t="s">
        <v>25</v>
      </c>
      <c r="F79" s="1019"/>
      <c r="G79" s="1030"/>
      <c r="H79" s="153" t="s">
        <v>18</v>
      </c>
      <c r="I79" s="153" t="s">
        <v>17</v>
      </c>
      <c r="J79" s="260" t="s">
        <v>26</v>
      </c>
      <c r="K79" s="261" t="s">
        <v>27</v>
      </c>
      <c r="L79" s="155" t="s">
        <v>28</v>
      </c>
      <c r="M79" s="1016"/>
      <c r="N79" s="150" t="s">
        <v>29</v>
      </c>
      <c r="O79" s="151" t="s">
        <v>29</v>
      </c>
      <c r="Q79" s="71">
        <v>1</v>
      </c>
      <c r="R79" s="65">
        <v>7</v>
      </c>
      <c r="S79" s="3">
        <v>126</v>
      </c>
    </row>
    <row r="80" spans="1:19" ht="12.75">
      <c r="A80" s="156" t="s">
        <v>10</v>
      </c>
      <c r="B80" s="370">
        <v>0</v>
      </c>
      <c r="C80" s="370">
        <v>0</v>
      </c>
      <c r="D80" s="370">
        <v>0</v>
      </c>
      <c r="E80" s="370">
        <v>0</v>
      </c>
      <c r="F80" s="370">
        <v>179.8</v>
      </c>
      <c r="G80" s="369">
        <v>0</v>
      </c>
      <c r="H80" s="662">
        <v>0</v>
      </c>
      <c r="I80" s="662">
        <v>0</v>
      </c>
      <c r="J80" s="662">
        <v>0</v>
      </c>
      <c r="K80" s="662">
        <v>0</v>
      </c>
      <c r="L80" s="664">
        <v>0</v>
      </c>
      <c r="M80" s="662">
        <v>0</v>
      </c>
      <c r="N80" s="662">
        <v>0</v>
      </c>
      <c r="O80" s="687">
        <v>0</v>
      </c>
      <c r="Q80" s="276"/>
      <c r="R80" s="270"/>
      <c r="S80" s="277"/>
    </row>
    <row r="81" spans="1:19" ht="12.75">
      <c r="A81" s="157" t="s">
        <v>8</v>
      </c>
      <c r="B81" s="412">
        <v>0</v>
      </c>
      <c r="C81" s="412">
        <v>0</v>
      </c>
      <c r="D81" s="412">
        <v>0</v>
      </c>
      <c r="E81" s="412">
        <v>0</v>
      </c>
      <c r="F81" s="412">
        <v>0</v>
      </c>
      <c r="G81" s="413">
        <v>0</v>
      </c>
      <c r="H81" s="371">
        <v>0</v>
      </c>
      <c r="I81" s="370">
        <v>0</v>
      </c>
      <c r="J81" s="370">
        <v>0</v>
      </c>
      <c r="K81" s="370">
        <v>0</v>
      </c>
      <c r="L81" s="684">
        <v>0</v>
      </c>
      <c r="M81" s="371">
        <v>0</v>
      </c>
      <c r="N81" s="371">
        <v>0</v>
      </c>
      <c r="O81" s="372">
        <v>0</v>
      </c>
      <c r="Q81" s="1166" t="s">
        <v>191</v>
      </c>
      <c r="R81" s="1167"/>
      <c r="S81" s="1168"/>
    </row>
    <row r="82" spans="1:19" ht="12.75">
      <c r="A82" s="157" t="s">
        <v>3</v>
      </c>
      <c r="B82" s="370">
        <v>0</v>
      </c>
      <c r="C82" s="412">
        <v>0</v>
      </c>
      <c r="D82" s="370">
        <v>0</v>
      </c>
      <c r="E82" s="370">
        <v>0</v>
      </c>
      <c r="F82" s="370">
        <v>0</v>
      </c>
      <c r="G82" s="370">
        <v>0</v>
      </c>
      <c r="H82" s="371">
        <v>0</v>
      </c>
      <c r="I82" s="370">
        <v>0</v>
      </c>
      <c r="J82" s="370">
        <v>0</v>
      </c>
      <c r="K82" s="370">
        <v>0</v>
      </c>
      <c r="L82" s="684">
        <v>0</v>
      </c>
      <c r="M82" s="371">
        <v>0</v>
      </c>
      <c r="N82" s="371">
        <v>0</v>
      </c>
      <c r="O82" s="372">
        <v>0</v>
      </c>
      <c r="Q82" s="79">
        <v>1</v>
      </c>
      <c r="R82" s="241">
        <v>1</v>
      </c>
      <c r="S82" s="230">
        <v>7.4</v>
      </c>
    </row>
    <row r="83" spans="1:19" ht="13.5" thickBot="1">
      <c r="A83" s="157" t="s">
        <v>5</v>
      </c>
      <c r="B83" s="412">
        <v>0</v>
      </c>
      <c r="C83" s="411">
        <v>0</v>
      </c>
      <c r="D83" s="411">
        <v>0</v>
      </c>
      <c r="E83" s="411">
        <v>0</v>
      </c>
      <c r="F83" s="411">
        <v>0</v>
      </c>
      <c r="G83" s="413">
        <v>0</v>
      </c>
      <c r="H83" s="371">
        <v>0</v>
      </c>
      <c r="I83" s="370">
        <v>0</v>
      </c>
      <c r="J83" s="370">
        <v>0</v>
      </c>
      <c r="K83" s="370">
        <v>0</v>
      </c>
      <c r="L83" s="684">
        <v>0</v>
      </c>
      <c r="M83" s="371">
        <v>0</v>
      </c>
      <c r="N83" s="371">
        <v>0</v>
      </c>
      <c r="O83" s="690">
        <v>0</v>
      </c>
      <c r="Q83" s="79"/>
      <c r="R83" s="192"/>
      <c r="S83" s="192"/>
    </row>
    <row r="84" spans="1:19" ht="13.5" thickBot="1">
      <c r="A84" s="158" t="s">
        <v>15</v>
      </c>
      <c r="B84" s="370">
        <v>0</v>
      </c>
      <c r="C84" s="370">
        <v>0</v>
      </c>
      <c r="D84" s="370">
        <v>0</v>
      </c>
      <c r="E84" s="370">
        <v>0</v>
      </c>
      <c r="F84" s="370">
        <v>0</v>
      </c>
      <c r="G84" s="370">
        <v>0</v>
      </c>
      <c r="H84" s="371">
        <v>0</v>
      </c>
      <c r="I84" s="370">
        <v>0</v>
      </c>
      <c r="J84" s="370">
        <v>0</v>
      </c>
      <c r="K84" s="370">
        <v>0</v>
      </c>
      <c r="L84" s="684">
        <v>0</v>
      </c>
      <c r="M84" s="691">
        <v>0</v>
      </c>
      <c r="N84" s="692">
        <v>0</v>
      </c>
      <c r="O84" s="372">
        <v>0</v>
      </c>
      <c r="Q84" s="272" t="s">
        <v>146</v>
      </c>
      <c r="R84" s="273"/>
      <c r="S84" s="193">
        <f>S76+S79+S82</f>
        <v>138.6</v>
      </c>
    </row>
    <row r="85" spans="1:15" ht="13.5" thickBot="1">
      <c r="A85" s="159" t="s">
        <v>13</v>
      </c>
      <c r="B85" s="375">
        <f aca="true" t="shared" si="7" ref="B85:O85">SUM(B80:B84)</f>
        <v>0</v>
      </c>
      <c r="C85" s="375">
        <f t="shared" si="7"/>
        <v>0</v>
      </c>
      <c r="D85" s="375">
        <f t="shared" si="7"/>
        <v>0</v>
      </c>
      <c r="E85" s="375">
        <f t="shared" si="7"/>
        <v>0</v>
      </c>
      <c r="F85" s="375">
        <f t="shared" si="7"/>
        <v>179.8</v>
      </c>
      <c r="G85" s="376">
        <f t="shared" si="7"/>
        <v>0</v>
      </c>
      <c r="H85" s="375">
        <f t="shared" si="7"/>
        <v>0</v>
      </c>
      <c r="I85" s="375">
        <f t="shared" si="7"/>
        <v>0</v>
      </c>
      <c r="J85" s="375">
        <f t="shared" si="7"/>
        <v>0</v>
      </c>
      <c r="K85" s="375">
        <f t="shared" si="7"/>
        <v>0</v>
      </c>
      <c r="L85" s="686">
        <f t="shared" si="7"/>
        <v>0</v>
      </c>
      <c r="M85" s="375">
        <f t="shared" si="7"/>
        <v>0</v>
      </c>
      <c r="N85" s="375">
        <f t="shared" si="7"/>
        <v>0</v>
      </c>
      <c r="O85" s="377">
        <f t="shared" si="7"/>
        <v>0</v>
      </c>
    </row>
    <row r="86" spans="1:15" ht="12.75">
      <c r="A86" s="19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6" ht="18" customHeight="1">
      <c r="A87" s="10"/>
      <c r="B87" s="6" t="s">
        <v>260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45"/>
    </row>
    <row r="88" spans="1:16" ht="19.5" customHeight="1">
      <c r="A88" s="1078" t="s">
        <v>19</v>
      </c>
      <c r="B88" s="1050" t="s">
        <v>30</v>
      </c>
      <c r="C88" s="1050"/>
      <c r="D88" s="1050"/>
      <c r="E88" s="1050"/>
      <c r="F88" s="1018" t="s">
        <v>225</v>
      </c>
      <c r="G88" s="1029" t="s">
        <v>226</v>
      </c>
      <c r="H88" s="1020" t="s">
        <v>42</v>
      </c>
      <c r="I88" s="1020"/>
      <c r="J88" s="1020"/>
      <c r="K88" s="1020"/>
      <c r="L88" s="1021"/>
      <c r="M88" s="1015" t="s">
        <v>229</v>
      </c>
      <c r="N88" s="47" t="s">
        <v>1</v>
      </c>
      <c r="O88" s="59" t="s">
        <v>33</v>
      </c>
      <c r="P88" s="45"/>
    </row>
    <row r="89" spans="1:16" ht="20.25" thickBot="1">
      <c r="A89" s="1078"/>
      <c r="B89" s="31" t="s">
        <v>23</v>
      </c>
      <c r="C89" s="25" t="s">
        <v>24</v>
      </c>
      <c r="D89" s="25" t="s">
        <v>16</v>
      </c>
      <c r="E89" s="25" t="s">
        <v>25</v>
      </c>
      <c r="F89" s="1019"/>
      <c r="G89" s="1030"/>
      <c r="H89" s="153" t="s">
        <v>18</v>
      </c>
      <c r="I89" s="153" t="s">
        <v>17</v>
      </c>
      <c r="J89" s="260" t="s">
        <v>26</v>
      </c>
      <c r="K89" s="261" t="s">
        <v>27</v>
      </c>
      <c r="L89" s="155" t="s">
        <v>28</v>
      </c>
      <c r="M89" s="1016"/>
      <c r="N89" s="25" t="s">
        <v>29</v>
      </c>
      <c r="O89" s="33" t="s">
        <v>29</v>
      </c>
      <c r="P89" s="45"/>
    </row>
    <row r="90" spans="1:16" ht="12.75">
      <c r="A90" s="48" t="s">
        <v>10</v>
      </c>
      <c r="B90" s="370">
        <v>0</v>
      </c>
      <c r="C90" s="370">
        <v>0</v>
      </c>
      <c r="D90" s="370">
        <v>0</v>
      </c>
      <c r="E90" s="370">
        <v>0</v>
      </c>
      <c r="F90" s="370">
        <v>20.3</v>
      </c>
      <c r="G90" s="369">
        <v>0</v>
      </c>
      <c r="H90" s="662">
        <v>0</v>
      </c>
      <c r="I90" s="662">
        <v>0</v>
      </c>
      <c r="J90" s="662">
        <v>0</v>
      </c>
      <c r="K90" s="662">
        <v>0</v>
      </c>
      <c r="L90" s="664">
        <v>0</v>
      </c>
      <c r="M90" s="662">
        <v>0</v>
      </c>
      <c r="N90" s="662">
        <v>0</v>
      </c>
      <c r="O90" s="687">
        <v>0</v>
      </c>
      <c r="P90" s="45"/>
    </row>
    <row r="91" spans="1:16" ht="12.75">
      <c r="A91" s="49" t="s">
        <v>8</v>
      </c>
      <c r="B91" s="412">
        <v>111</v>
      </c>
      <c r="C91" s="412">
        <v>131.7</v>
      </c>
      <c r="D91" s="412">
        <v>0</v>
      </c>
      <c r="E91" s="412">
        <v>0</v>
      </c>
      <c r="F91" s="412">
        <v>213.8</v>
      </c>
      <c r="G91" s="413">
        <v>33.5</v>
      </c>
      <c r="H91" s="371">
        <v>0</v>
      </c>
      <c r="I91" s="370">
        <v>0</v>
      </c>
      <c r="J91" s="370">
        <v>0</v>
      </c>
      <c r="K91" s="370">
        <v>0</v>
      </c>
      <c r="L91" s="684">
        <v>69.9</v>
      </c>
      <c r="M91" s="371">
        <v>240</v>
      </c>
      <c r="N91" s="371">
        <v>179.7</v>
      </c>
      <c r="O91" s="372">
        <v>45.3</v>
      </c>
      <c r="P91" s="45"/>
    </row>
    <row r="92" spans="1:16" ht="12.75">
      <c r="A92" s="49" t="s">
        <v>3</v>
      </c>
      <c r="B92" s="370">
        <v>0</v>
      </c>
      <c r="C92" s="412">
        <v>0</v>
      </c>
      <c r="D92" s="370">
        <v>0</v>
      </c>
      <c r="E92" s="370">
        <v>0</v>
      </c>
      <c r="F92" s="370">
        <v>0</v>
      </c>
      <c r="G92" s="370">
        <v>0</v>
      </c>
      <c r="H92" s="371">
        <v>0</v>
      </c>
      <c r="I92" s="370">
        <v>0</v>
      </c>
      <c r="J92" s="370">
        <v>0</v>
      </c>
      <c r="K92" s="370">
        <v>0</v>
      </c>
      <c r="L92" s="684">
        <v>0</v>
      </c>
      <c r="M92" s="371">
        <v>0</v>
      </c>
      <c r="N92" s="371">
        <v>0</v>
      </c>
      <c r="O92" s="372">
        <v>0</v>
      </c>
      <c r="P92" s="45"/>
    </row>
    <row r="93" spans="1:16" ht="13.5" thickBot="1">
      <c r="A93" s="49" t="s">
        <v>5</v>
      </c>
      <c r="B93" s="412">
        <v>0</v>
      </c>
      <c r="C93" s="411">
        <v>0</v>
      </c>
      <c r="D93" s="411">
        <v>0</v>
      </c>
      <c r="E93" s="411">
        <v>0</v>
      </c>
      <c r="F93" s="411">
        <v>0</v>
      </c>
      <c r="G93" s="413">
        <v>0</v>
      </c>
      <c r="H93" s="371">
        <v>0</v>
      </c>
      <c r="I93" s="370">
        <v>0</v>
      </c>
      <c r="J93" s="370">
        <v>0</v>
      </c>
      <c r="K93" s="370">
        <v>0</v>
      </c>
      <c r="L93" s="684">
        <v>0</v>
      </c>
      <c r="M93" s="371">
        <v>0</v>
      </c>
      <c r="N93" s="371">
        <v>0</v>
      </c>
      <c r="O93" s="690">
        <v>0</v>
      </c>
      <c r="P93" s="45"/>
    </row>
    <row r="94" spans="1:16" ht="13.5" thickBot="1">
      <c r="A94" s="32" t="s">
        <v>13</v>
      </c>
      <c r="B94" s="375">
        <f>SUM(B90:B93)</f>
        <v>111</v>
      </c>
      <c r="C94" s="375">
        <f aca="true" t="shared" si="8" ref="C94:O94">SUM(C90:C93)</f>
        <v>131.7</v>
      </c>
      <c r="D94" s="375">
        <f t="shared" si="8"/>
        <v>0</v>
      </c>
      <c r="E94" s="375">
        <f t="shared" si="8"/>
        <v>0</v>
      </c>
      <c r="F94" s="375">
        <f>SUM(F90:F93)</f>
        <v>234.10000000000002</v>
      </c>
      <c r="G94" s="376">
        <f t="shared" si="8"/>
        <v>33.5</v>
      </c>
      <c r="H94" s="375">
        <f t="shared" si="8"/>
        <v>0</v>
      </c>
      <c r="I94" s="375">
        <f t="shared" si="8"/>
        <v>0</v>
      </c>
      <c r="J94" s="375">
        <f t="shared" si="8"/>
        <v>0</v>
      </c>
      <c r="K94" s="375">
        <f t="shared" si="8"/>
        <v>0</v>
      </c>
      <c r="L94" s="697">
        <f t="shared" si="8"/>
        <v>69.9</v>
      </c>
      <c r="M94" s="698">
        <f t="shared" si="8"/>
        <v>240</v>
      </c>
      <c r="N94" s="375">
        <f t="shared" si="8"/>
        <v>179.7</v>
      </c>
      <c r="O94" s="377">
        <f t="shared" si="8"/>
        <v>45.3</v>
      </c>
      <c r="P94" s="45"/>
    </row>
    <row r="96" spans="1:13" ht="18">
      <c r="A96" s="10"/>
      <c r="B96" s="6" t="s">
        <v>77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078" t="s">
        <v>19</v>
      </c>
      <c r="B97" s="1050" t="s">
        <v>30</v>
      </c>
      <c r="C97" s="1050"/>
      <c r="D97" s="1050"/>
      <c r="E97" s="1050"/>
      <c r="F97" s="1018" t="s">
        <v>225</v>
      </c>
      <c r="G97" s="1029" t="s">
        <v>226</v>
      </c>
      <c r="H97" s="1020" t="s">
        <v>42</v>
      </c>
      <c r="I97" s="1020"/>
      <c r="J97" s="1020"/>
      <c r="K97" s="1020"/>
      <c r="L97" s="1021"/>
      <c r="M97" s="1015" t="s">
        <v>229</v>
      </c>
      <c r="N97" s="47" t="s">
        <v>1</v>
      </c>
      <c r="O97" s="59" t="s">
        <v>33</v>
      </c>
    </row>
    <row r="98" spans="1:15" ht="20.25" thickBot="1">
      <c r="A98" s="1078"/>
      <c r="B98" s="31" t="s">
        <v>23</v>
      </c>
      <c r="C98" s="25" t="s">
        <v>24</v>
      </c>
      <c r="D98" s="25" t="s">
        <v>16</v>
      </c>
      <c r="E98" s="25" t="s">
        <v>25</v>
      </c>
      <c r="F98" s="1019"/>
      <c r="G98" s="1030"/>
      <c r="H98" s="153" t="s">
        <v>18</v>
      </c>
      <c r="I98" s="153" t="s">
        <v>17</v>
      </c>
      <c r="J98" s="260" t="s">
        <v>26</v>
      </c>
      <c r="K98" s="261" t="s">
        <v>27</v>
      </c>
      <c r="L98" s="155" t="s">
        <v>28</v>
      </c>
      <c r="M98" s="1016"/>
      <c r="N98" s="25" t="s">
        <v>29</v>
      </c>
      <c r="O98" s="33" t="s">
        <v>29</v>
      </c>
    </row>
    <row r="99" spans="1:15" ht="12.75">
      <c r="A99" s="48" t="s">
        <v>10</v>
      </c>
      <c r="B99" s="370">
        <v>0</v>
      </c>
      <c r="C99" s="370">
        <v>0</v>
      </c>
      <c r="D99" s="370">
        <v>79.3</v>
      </c>
      <c r="E99" s="370">
        <v>0</v>
      </c>
      <c r="F99" s="370">
        <v>67.2</v>
      </c>
      <c r="G99" s="369">
        <v>8.1</v>
      </c>
      <c r="H99" s="662">
        <v>0</v>
      </c>
      <c r="I99" s="662">
        <v>0</v>
      </c>
      <c r="J99" s="662">
        <v>0</v>
      </c>
      <c r="K99" s="662">
        <v>0</v>
      </c>
      <c r="L99" s="664">
        <v>0</v>
      </c>
      <c r="M99" s="662">
        <v>120</v>
      </c>
      <c r="N99" s="662">
        <v>0</v>
      </c>
      <c r="O99" s="687">
        <v>32.9</v>
      </c>
    </row>
    <row r="100" spans="1:15" ht="12.75">
      <c r="A100" s="61" t="s">
        <v>8</v>
      </c>
      <c r="B100" s="412">
        <v>0</v>
      </c>
      <c r="C100" s="412">
        <v>0</v>
      </c>
      <c r="D100" s="412">
        <v>361.1</v>
      </c>
      <c r="E100" s="412">
        <v>0</v>
      </c>
      <c r="F100" s="412">
        <v>91.1</v>
      </c>
      <c r="G100" s="413">
        <v>28.9</v>
      </c>
      <c r="H100" s="371">
        <v>0</v>
      </c>
      <c r="I100" s="370">
        <v>0</v>
      </c>
      <c r="J100" s="370">
        <v>0</v>
      </c>
      <c r="K100" s="370">
        <v>0</v>
      </c>
      <c r="L100" s="684">
        <v>0</v>
      </c>
      <c r="M100" s="371">
        <v>450</v>
      </c>
      <c r="N100" s="371">
        <v>22.6</v>
      </c>
      <c r="O100" s="372">
        <v>55</v>
      </c>
    </row>
    <row r="101" spans="1:15" ht="13.5" thickBot="1">
      <c r="A101" s="61" t="s">
        <v>3</v>
      </c>
      <c r="B101" s="370">
        <v>0</v>
      </c>
      <c r="C101" s="412">
        <v>42.2</v>
      </c>
      <c r="D101" s="370">
        <v>183.5</v>
      </c>
      <c r="E101" s="370">
        <v>0</v>
      </c>
      <c r="F101" s="370">
        <v>109.1</v>
      </c>
      <c r="G101" s="370">
        <v>27</v>
      </c>
      <c r="H101" s="371">
        <v>0</v>
      </c>
      <c r="I101" s="370">
        <v>0</v>
      </c>
      <c r="J101" s="370">
        <v>0</v>
      </c>
      <c r="K101" s="370">
        <v>0</v>
      </c>
      <c r="L101" s="684">
        <v>154</v>
      </c>
      <c r="M101" s="371">
        <v>154.9</v>
      </c>
      <c r="N101" s="371">
        <v>100</v>
      </c>
      <c r="O101" s="372">
        <v>88.1</v>
      </c>
    </row>
    <row r="102" spans="1:15" ht="13.5" thickBot="1">
      <c r="A102" s="32" t="s">
        <v>13</v>
      </c>
      <c r="B102" s="700">
        <f aca="true" t="shared" si="9" ref="B102:O102">SUM(B99:B101)</f>
        <v>0</v>
      </c>
      <c r="C102" s="414">
        <f t="shared" si="9"/>
        <v>42.2</v>
      </c>
      <c r="D102" s="414">
        <f t="shared" si="9"/>
        <v>623.9000000000001</v>
      </c>
      <c r="E102" s="414">
        <f t="shared" si="9"/>
        <v>0</v>
      </c>
      <c r="F102" s="414">
        <f t="shared" si="9"/>
        <v>267.4</v>
      </c>
      <c r="G102" s="415">
        <f t="shared" si="9"/>
        <v>64</v>
      </c>
      <c r="H102" s="414">
        <f t="shared" si="9"/>
        <v>0</v>
      </c>
      <c r="I102" s="414">
        <f t="shared" si="9"/>
        <v>0</v>
      </c>
      <c r="J102" s="414">
        <f t="shared" si="9"/>
        <v>0</v>
      </c>
      <c r="K102" s="414">
        <f t="shared" si="9"/>
        <v>0</v>
      </c>
      <c r="L102" s="417">
        <f t="shared" si="9"/>
        <v>154</v>
      </c>
      <c r="M102" s="414">
        <f t="shared" si="9"/>
        <v>724.9</v>
      </c>
      <c r="N102" s="414">
        <f t="shared" si="9"/>
        <v>122.6</v>
      </c>
      <c r="O102" s="714">
        <f t="shared" si="9"/>
        <v>176</v>
      </c>
    </row>
    <row r="103" ht="12.75">
      <c r="G103" s="64"/>
    </row>
    <row r="104" spans="1:13" ht="18">
      <c r="A104" s="10"/>
      <c r="B104" s="6" t="s">
        <v>102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078" t="s">
        <v>19</v>
      </c>
      <c r="B105" s="1050" t="s">
        <v>30</v>
      </c>
      <c r="C105" s="1050"/>
      <c r="D105" s="1050"/>
      <c r="E105" s="1050"/>
      <c r="F105" s="1018" t="s">
        <v>225</v>
      </c>
      <c r="G105" s="1029" t="s">
        <v>226</v>
      </c>
      <c r="H105" s="1020" t="s">
        <v>42</v>
      </c>
      <c r="I105" s="1020"/>
      <c r="J105" s="1020"/>
      <c r="K105" s="1020"/>
      <c r="L105" s="1021"/>
      <c r="M105" s="1015" t="s">
        <v>229</v>
      </c>
      <c r="N105" s="47" t="s">
        <v>1</v>
      </c>
      <c r="O105" s="59" t="s">
        <v>33</v>
      </c>
    </row>
    <row r="106" spans="1:15" ht="20.25" thickBot="1">
      <c r="A106" s="1100"/>
      <c r="B106" s="43" t="s">
        <v>23</v>
      </c>
      <c r="C106" s="25" t="s">
        <v>24</v>
      </c>
      <c r="D106" s="25" t="s">
        <v>16</v>
      </c>
      <c r="E106" s="25" t="s">
        <v>25</v>
      </c>
      <c r="F106" s="1019"/>
      <c r="G106" s="1030"/>
      <c r="H106" s="153" t="s">
        <v>18</v>
      </c>
      <c r="I106" s="153" t="s">
        <v>17</v>
      </c>
      <c r="J106" s="260" t="s">
        <v>26</v>
      </c>
      <c r="K106" s="261" t="s">
        <v>27</v>
      </c>
      <c r="L106" s="155" t="s">
        <v>28</v>
      </c>
      <c r="M106" s="1016"/>
      <c r="N106" s="25" t="s">
        <v>29</v>
      </c>
      <c r="O106" s="33" t="s">
        <v>29</v>
      </c>
    </row>
    <row r="107" spans="1:15" ht="12.75">
      <c r="A107" s="62" t="s">
        <v>10</v>
      </c>
      <c r="B107" s="370">
        <v>0</v>
      </c>
      <c r="C107" s="370">
        <v>0</v>
      </c>
      <c r="D107" s="370">
        <v>0</v>
      </c>
      <c r="E107" s="370">
        <v>0</v>
      </c>
      <c r="F107" s="370">
        <v>0</v>
      </c>
      <c r="G107" s="370">
        <v>0</v>
      </c>
      <c r="H107" s="663">
        <v>0</v>
      </c>
      <c r="I107" s="662">
        <v>0</v>
      </c>
      <c r="J107" s="662">
        <v>0</v>
      </c>
      <c r="K107" s="662">
        <v>0</v>
      </c>
      <c r="L107" s="664">
        <v>0</v>
      </c>
      <c r="M107" s="662">
        <v>0</v>
      </c>
      <c r="N107" s="662">
        <v>0</v>
      </c>
      <c r="O107" s="687">
        <v>0</v>
      </c>
    </row>
    <row r="108" spans="1:15" ht="12.75">
      <c r="A108" s="62" t="s">
        <v>8</v>
      </c>
      <c r="B108" s="412">
        <v>0</v>
      </c>
      <c r="C108" s="412">
        <v>0</v>
      </c>
      <c r="D108" s="412">
        <v>0</v>
      </c>
      <c r="E108" s="412">
        <v>0</v>
      </c>
      <c r="F108" s="412">
        <v>19.1</v>
      </c>
      <c r="G108" s="692">
        <v>0</v>
      </c>
      <c r="H108" s="371">
        <v>0</v>
      </c>
      <c r="I108" s="370">
        <v>0</v>
      </c>
      <c r="J108" s="370">
        <v>0</v>
      </c>
      <c r="K108" s="370">
        <v>0</v>
      </c>
      <c r="L108" s="684">
        <v>0</v>
      </c>
      <c r="M108" s="371">
        <v>0</v>
      </c>
      <c r="N108" s="371">
        <v>0</v>
      </c>
      <c r="O108" s="372">
        <v>0</v>
      </c>
    </row>
    <row r="109" spans="1:15" ht="13.5" thickBot="1">
      <c r="A109" s="161" t="s">
        <v>3</v>
      </c>
      <c r="B109" s="370">
        <v>0</v>
      </c>
      <c r="C109" s="412">
        <v>151</v>
      </c>
      <c r="D109" s="370">
        <v>0</v>
      </c>
      <c r="E109" s="370">
        <v>0</v>
      </c>
      <c r="F109" s="370">
        <v>115.2</v>
      </c>
      <c r="G109" s="370">
        <v>11.8</v>
      </c>
      <c r="H109" s="370">
        <v>0</v>
      </c>
      <c r="I109" s="370">
        <v>0</v>
      </c>
      <c r="J109" s="370">
        <v>0</v>
      </c>
      <c r="K109" s="370">
        <v>0</v>
      </c>
      <c r="L109" s="684">
        <v>0</v>
      </c>
      <c r="M109" s="371">
        <v>0</v>
      </c>
      <c r="N109" s="371">
        <v>78.6</v>
      </c>
      <c r="O109" s="372">
        <v>70.8</v>
      </c>
    </row>
    <row r="110" spans="1:15" ht="13.5" thickBot="1">
      <c r="A110" s="32" t="s">
        <v>13</v>
      </c>
      <c r="B110" s="701">
        <f aca="true" t="shared" si="10" ref="B110:O110">SUM(B107:B109)</f>
        <v>0</v>
      </c>
      <c r="C110" s="414">
        <f t="shared" si="10"/>
        <v>151</v>
      </c>
      <c r="D110" s="414">
        <f t="shared" si="10"/>
        <v>0</v>
      </c>
      <c r="E110" s="414">
        <f t="shared" si="10"/>
        <v>0</v>
      </c>
      <c r="F110" s="414">
        <f t="shared" si="10"/>
        <v>134.3</v>
      </c>
      <c r="G110" s="414">
        <f t="shared" si="10"/>
        <v>11.8</v>
      </c>
      <c r="H110" s="414">
        <f t="shared" si="10"/>
        <v>0</v>
      </c>
      <c r="I110" s="414">
        <f t="shared" si="10"/>
        <v>0</v>
      </c>
      <c r="J110" s="414">
        <f t="shared" si="10"/>
        <v>0</v>
      </c>
      <c r="K110" s="414">
        <f t="shared" si="10"/>
        <v>0</v>
      </c>
      <c r="L110" s="702">
        <f t="shared" si="10"/>
        <v>0</v>
      </c>
      <c r="M110" s="703">
        <f t="shared" si="10"/>
        <v>0</v>
      </c>
      <c r="N110" s="414">
        <f t="shared" si="10"/>
        <v>78.6</v>
      </c>
      <c r="O110" s="714">
        <f t="shared" si="10"/>
        <v>70.8</v>
      </c>
    </row>
    <row r="111" ht="12.75">
      <c r="G111" s="64"/>
    </row>
    <row r="112" spans="1:13" ht="18">
      <c r="A112" s="10"/>
      <c r="B112" s="6" t="s">
        <v>261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078" t="s">
        <v>19</v>
      </c>
      <c r="B113" s="1050" t="s">
        <v>30</v>
      </c>
      <c r="C113" s="1050"/>
      <c r="D113" s="1050"/>
      <c r="E113" s="1050"/>
      <c r="F113" s="1018" t="s">
        <v>225</v>
      </c>
      <c r="G113" s="1029" t="s">
        <v>226</v>
      </c>
      <c r="H113" s="1020" t="s">
        <v>42</v>
      </c>
      <c r="I113" s="1020"/>
      <c r="J113" s="1020"/>
      <c r="K113" s="1020"/>
      <c r="L113" s="1021"/>
      <c r="M113" s="1015" t="s">
        <v>229</v>
      </c>
      <c r="N113" s="47" t="s">
        <v>1</v>
      </c>
      <c r="O113" s="59" t="s">
        <v>33</v>
      </c>
    </row>
    <row r="114" spans="1:15" ht="20.25" thickBot="1">
      <c r="A114" s="1100"/>
      <c r="B114" s="43" t="s">
        <v>23</v>
      </c>
      <c r="C114" s="25" t="s">
        <v>24</v>
      </c>
      <c r="D114" s="25" t="s">
        <v>16</v>
      </c>
      <c r="E114" s="25" t="s">
        <v>25</v>
      </c>
      <c r="F114" s="1019"/>
      <c r="G114" s="1030"/>
      <c r="H114" s="153" t="s">
        <v>18</v>
      </c>
      <c r="I114" s="153" t="s">
        <v>17</v>
      </c>
      <c r="J114" s="260" t="s">
        <v>26</v>
      </c>
      <c r="K114" s="261" t="s">
        <v>27</v>
      </c>
      <c r="L114" s="155" t="s">
        <v>28</v>
      </c>
      <c r="M114" s="1016"/>
      <c r="N114" s="25" t="s">
        <v>29</v>
      </c>
      <c r="O114" s="33" t="s">
        <v>29</v>
      </c>
    </row>
    <row r="115" spans="1:15" ht="12.75">
      <c r="A115" s="62" t="s">
        <v>10</v>
      </c>
      <c r="B115" s="370">
        <v>0</v>
      </c>
      <c r="C115" s="370">
        <v>0</v>
      </c>
      <c r="D115" s="370">
        <v>0</v>
      </c>
      <c r="E115" s="370">
        <v>0</v>
      </c>
      <c r="F115" s="370">
        <v>53.9</v>
      </c>
      <c r="G115" s="370">
        <v>0</v>
      </c>
      <c r="H115" s="663">
        <v>0</v>
      </c>
      <c r="I115" s="662">
        <v>0</v>
      </c>
      <c r="J115" s="662">
        <v>0</v>
      </c>
      <c r="K115" s="662">
        <v>0</v>
      </c>
      <c r="L115" s="664">
        <v>0</v>
      </c>
      <c r="M115" s="662">
        <v>0</v>
      </c>
      <c r="N115" s="662">
        <v>0</v>
      </c>
      <c r="O115" s="687">
        <v>0</v>
      </c>
    </row>
    <row r="116" spans="1:15" ht="12.75">
      <c r="A116" s="62" t="s">
        <v>8</v>
      </c>
      <c r="B116" s="412">
        <v>0</v>
      </c>
      <c r="C116" s="412">
        <v>0</v>
      </c>
      <c r="D116" s="412">
        <v>0</v>
      </c>
      <c r="E116" s="412">
        <v>0</v>
      </c>
      <c r="F116" s="412">
        <v>29</v>
      </c>
      <c r="G116" s="692">
        <v>0</v>
      </c>
      <c r="H116" s="371">
        <v>0</v>
      </c>
      <c r="I116" s="370">
        <v>0</v>
      </c>
      <c r="J116" s="370">
        <v>0</v>
      </c>
      <c r="K116" s="370">
        <v>0</v>
      </c>
      <c r="L116" s="684">
        <v>0</v>
      </c>
      <c r="M116" s="371">
        <v>0</v>
      </c>
      <c r="N116" s="371">
        <v>0</v>
      </c>
      <c r="O116" s="372">
        <v>0</v>
      </c>
    </row>
    <row r="117" spans="1:15" ht="13.5" thickBot="1">
      <c r="A117" s="161" t="s">
        <v>3</v>
      </c>
      <c r="B117" s="370">
        <v>0</v>
      </c>
      <c r="C117" s="412">
        <v>19.3</v>
      </c>
      <c r="D117" s="370">
        <v>0</v>
      </c>
      <c r="E117" s="370">
        <v>0</v>
      </c>
      <c r="F117" s="370">
        <v>4.2</v>
      </c>
      <c r="G117" s="370">
        <v>0</v>
      </c>
      <c r="H117" s="370">
        <v>0</v>
      </c>
      <c r="I117" s="370">
        <v>0</v>
      </c>
      <c r="J117" s="370">
        <v>0</v>
      </c>
      <c r="K117" s="370">
        <v>0</v>
      </c>
      <c r="L117" s="684">
        <v>0</v>
      </c>
      <c r="M117" s="371">
        <v>0</v>
      </c>
      <c r="N117" s="371">
        <v>22.4</v>
      </c>
      <c r="O117" s="372">
        <v>8.8</v>
      </c>
    </row>
    <row r="118" spans="1:15" ht="13.5" thickBot="1">
      <c r="A118" s="32" t="s">
        <v>13</v>
      </c>
      <c r="B118" s="701">
        <f aca="true" t="shared" si="11" ref="B118:O118">SUM(B115:B117)</f>
        <v>0</v>
      </c>
      <c r="C118" s="414">
        <f t="shared" si="11"/>
        <v>19.3</v>
      </c>
      <c r="D118" s="414">
        <f t="shared" si="11"/>
        <v>0</v>
      </c>
      <c r="E118" s="414">
        <f t="shared" si="11"/>
        <v>0</v>
      </c>
      <c r="F118" s="414">
        <f t="shared" si="11"/>
        <v>87.10000000000001</v>
      </c>
      <c r="G118" s="414">
        <f t="shared" si="11"/>
        <v>0</v>
      </c>
      <c r="H118" s="414">
        <f t="shared" si="11"/>
        <v>0</v>
      </c>
      <c r="I118" s="414">
        <f t="shared" si="11"/>
        <v>0</v>
      </c>
      <c r="J118" s="414">
        <f t="shared" si="11"/>
        <v>0</v>
      </c>
      <c r="K118" s="414">
        <f t="shared" si="11"/>
        <v>0</v>
      </c>
      <c r="L118" s="702">
        <f t="shared" si="11"/>
        <v>0</v>
      </c>
      <c r="M118" s="703">
        <f t="shared" si="11"/>
        <v>0</v>
      </c>
      <c r="N118" s="414">
        <f t="shared" si="11"/>
        <v>22.4</v>
      </c>
      <c r="O118" s="714">
        <f t="shared" si="11"/>
        <v>8.8</v>
      </c>
    </row>
    <row r="119" ht="12.75">
      <c r="G119" s="64"/>
    </row>
    <row r="120" spans="1:13" ht="18">
      <c r="A120" s="10"/>
      <c r="B120" s="6" t="s">
        <v>230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047" t="s">
        <v>19</v>
      </c>
      <c r="B121" s="1050" t="s">
        <v>30</v>
      </c>
      <c r="C121" s="1050"/>
      <c r="D121" s="1050"/>
      <c r="E121" s="1050"/>
      <c r="F121" s="1018" t="s">
        <v>225</v>
      </c>
      <c r="G121" s="1029" t="s">
        <v>226</v>
      </c>
      <c r="H121" s="1020" t="s">
        <v>42</v>
      </c>
      <c r="I121" s="1020"/>
      <c r="J121" s="1020"/>
      <c r="K121" s="1020"/>
      <c r="L121" s="1021"/>
      <c r="M121" s="1015" t="s">
        <v>229</v>
      </c>
      <c r="N121" s="47" t="s">
        <v>1</v>
      </c>
      <c r="O121" s="59" t="s">
        <v>33</v>
      </c>
    </row>
    <row r="122" spans="1:15" ht="20.25" thickBot="1">
      <c r="A122" s="1048"/>
      <c r="B122" s="31" t="s">
        <v>23</v>
      </c>
      <c r="C122" s="25" t="s">
        <v>24</v>
      </c>
      <c r="D122" s="25" t="s">
        <v>16</v>
      </c>
      <c r="E122" s="25" t="s">
        <v>25</v>
      </c>
      <c r="F122" s="1019"/>
      <c r="G122" s="1030"/>
      <c r="H122" s="153" t="s">
        <v>18</v>
      </c>
      <c r="I122" s="153" t="s">
        <v>17</v>
      </c>
      <c r="J122" s="260" t="s">
        <v>26</v>
      </c>
      <c r="K122" s="261" t="s">
        <v>27</v>
      </c>
      <c r="L122" s="155" t="s">
        <v>28</v>
      </c>
      <c r="M122" s="1016"/>
      <c r="N122" s="25" t="s">
        <v>29</v>
      </c>
      <c r="O122" s="33" t="s">
        <v>29</v>
      </c>
    </row>
    <row r="123" spans="1:15" ht="13.5" thickBot="1">
      <c r="A123" s="122" t="s">
        <v>10</v>
      </c>
      <c r="B123" s="370">
        <v>0</v>
      </c>
      <c r="C123" s="370">
        <v>0</v>
      </c>
      <c r="D123" s="370">
        <v>0</v>
      </c>
      <c r="E123" s="370">
        <v>0</v>
      </c>
      <c r="F123" s="370">
        <v>0</v>
      </c>
      <c r="G123" s="370">
        <v>0</v>
      </c>
      <c r="H123" s="663">
        <v>0</v>
      </c>
      <c r="I123" s="662">
        <v>0</v>
      </c>
      <c r="J123" s="662">
        <v>0</v>
      </c>
      <c r="K123" s="662">
        <v>0</v>
      </c>
      <c r="L123" s="664">
        <v>0</v>
      </c>
      <c r="M123" s="662">
        <v>0</v>
      </c>
      <c r="N123" s="662">
        <v>0</v>
      </c>
      <c r="O123" s="687">
        <v>0</v>
      </c>
    </row>
    <row r="124" spans="1:15" ht="13.5" thickBot="1">
      <c r="A124" s="48" t="s">
        <v>8</v>
      </c>
      <c r="B124" s="412">
        <v>0</v>
      </c>
      <c r="C124" s="412">
        <v>0</v>
      </c>
      <c r="D124" s="412">
        <v>35.2</v>
      </c>
      <c r="E124" s="412">
        <v>0</v>
      </c>
      <c r="F124" s="412">
        <v>98.3</v>
      </c>
      <c r="G124" s="699">
        <v>32.8</v>
      </c>
      <c r="H124" s="371">
        <v>0</v>
      </c>
      <c r="I124" s="370">
        <v>0</v>
      </c>
      <c r="J124" s="370">
        <v>0</v>
      </c>
      <c r="K124" s="370">
        <v>0</v>
      </c>
      <c r="L124" s="684">
        <v>0</v>
      </c>
      <c r="M124" s="371">
        <v>329.1</v>
      </c>
      <c r="N124" s="371">
        <v>106.8</v>
      </c>
      <c r="O124" s="372">
        <v>103</v>
      </c>
    </row>
    <row r="125" spans="1:15" ht="13.5" thickBot="1">
      <c r="A125" s="32" t="s">
        <v>13</v>
      </c>
      <c r="B125" s="414">
        <f aca="true" t="shared" si="12" ref="B125:O125">SUM(B123:B124)</f>
        <v>0</v>
      </c>
      <c r="C125" s="414">
        <f t="shared" si="12"/>
        <v>0</v>
      </c>
      <c r="D125" s="414">
        <f t="shared" si="12"/>
        <v>35.2</v>
      </c>
      <c r="E125" s="414">
        <f t="shared" si="12"/>
        <v>0</v>
      </c>
      <c r="F125" s="414">
        <f t="shared" si="12"/>
        <v>98.3</v>
      </c>
      <c r="G125" s="414">
        <f t="shared" si="12"/>
        <v>32.8</v>
      </c>
      <c r="H125" s="414">
        <f t="shared" si="12"/>
        <v>0</v>
      </c>
      <c r="I125" s="414">
        <f t="shared" si="12"/>
        <v>0</v>
      </c>
      <c r="J125" s="414">
        <f t="shared" si="12"/>
        <v>0</v>
      </c>
      <c r="K125" s="414">
        <f t="shared" si="12"/>
        <v>0</v>
      </c>
      <c r="L125" s="702">
        <f t="shared" si="12"/>
        <v>0</v>
      </c>
      <c r="M125" s="703">
        <f t="shared" si="12"/>
        <v>329.1</v>
      </c>
      <c r="N125" s="414">
        <f t="shared" si="12"/>
        <v>106.8</v>
      </c>
      <c r="O125" s="714">
        <f t="shared" si="12"/>
        <v>103</v>
      </c>
    </row>
    <row r="126" spans="1:17" ht="12.75">
      <c r="A126" s="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70"/>
      <c r="Q126" s="262"/>
    </row>
    <row r="127" spans="1:13" ht="18">
      <c r="A127" s="10"/>
      <c r="B127" s="6" t="s">
        <v>86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047" t="s">
        <v>19</v>
      </c>
      <c r="B128" s="1050" t="s">
        <v>30</v>
      </c>
      <c r="C128" s="1050"/>
      <c r="D128" s="1050"/>
      <c r="E128" s="1050"/>
      <c r="F128" s="1018" t="s">
        <v>225</v>
      </c>
      <c r="G128" s="1029" t="s">
        <v>226</v>
      </c>
      <c r="H128" s="1020" t="s">
        <v>42</v>
      </c>
      <c r="I128" s="1020"/>
      <c r="J128" s="1020"/>
      <c r="K128" s="1020"/>
      <c r="L128" s="1021"/>
      <c r="M128" s="1015" t="s">
        <v>229</v>
      </c>
      <c r="N128" s="47" t="s">
        <v>1</v>
      </c>
      <c r="O128" s="59" t="s">
        <v>33</v>
      </c>
    </row>
    <row r="129" spans="1:15" ht="20.25" thickBot="1">
      <c r="A129" s="1048"/>
      <c r="B129" s="31" t="s">
        <v>23</v>
      </c>
      <c r="C129" s="25" t="s">
        <v>24</v>
      </c>
      <c r="D129" s="25" t="s">
        <v>16</v>
      </c>
      <c r="E129" s="25" t="s">
        <v>25</v>
      </c>
      <c r="F129" s="1019"/>
      <c r="G129" s="1030"/>
      <c r="H129" s="153" t="s">
        <v>18</v>
      </c>
      <c r="I129" s="153" t="s">
        <v>17</v>
      </c>
      <c r="J129" s="260" t="s">
        <v>26</v>
      </c>
      <c r="K129" s="261" t="s">
        <v>27</v>
      </c>
      <c r="L129" s="155" t="s">
        <v>28</v>
      </c>
      <c r="M129" s="1016"/>
      <c r="N129" s="25" t="s">
        <v>29</v>
      </c>
      <c r="O129" s="33" t="s">
        <v>29</v>
      </c>
    </row>
    <row r="130" spans="1:15" ht="13.5" thickBot="1">
      <c r="A130" s="122" t="s">
        <v>10</v>
      </c>
      <c r="B130" s="370">
        <v>0</v>
      </c>
      <c r="C130" s="370">
        <v>0</v>
      </c>
      <c r="D130" s="370">
        <v>0</v>
      </c>
      <c r="E130" s="370">
        <v>0</v>
      </c>
      <c r="F130" s="370">
        <v>0</v>
      </c>
      <c r="G130" s="370">
        <v>0</v>
      </c>
      <c r="H130" s="663">
        <v>0</v>
      </c>
      <c r="I130" s="662">
        <v>0</v>
      </c>
      <c r="J130" s="662">
        <v>0</v>
      </c>
      <c r="K130" s="662">
        <v>0</v>
      </c>
      <c r="L130" s="664">
        <v>0</v>
      </c>
      <c r="M130" s="662">
        <v>0</v>
      </c>
      <c r="N130" s="662">
        <v>0</v>
      </c>
      <c r="O130" s="687">
        <v>0</v>
      </c>
    </row>
    <row r="131" spans="1:15" ht="13.5" thickBot="1">
      <c r="A131" s="48" t="s">
        <v>8</v>
      </c>
      <c r="B131" s="412">
        <v>0</v>
      </c>
      <c r="C131" s="412">
        <v>0</v>
      </c>
      <c r="D131" s="412">
        <v>0</v>
      </c>
      <c r="E131" s="412">
        <v>149.6</v>
      </c>
      <c r="F131" s="412">
        <v>0</v>
      </c>
      <c r="G131" s="699">
        <v>0</v>
      </c>
      <c r="H131" s="371">
        <v>0</v>
      </c>
      <c r="I131" s="370">
        <v>0</v>
      </c>
      <c r="J131" s="370">
        <v>0</v>
      </c>
      <c r="K131" s="370">
        <v>0</v>
      </c>
      <c r="L131" s="684">
        <v>0</v>
      </c>
      <c r="M131" s="371">
        <v>0</v>
      </c>
      <c r="N131" s="371">
        <v>16.8</v>
      </c>
      <c r="O131" s="372">
        <v>6</v>
      </c>
    </row>
    <row r="132" spans="1:15" ht="13.5" thickBot="1">
      <c r="A132" s="32" t="s">
        <v>13</v>
      </c>
      <c r="B132" s="414">
        <f aca="true" t="shared" si="13" ref="B132:O132">SUM(B130:B131)</f>
        <v>0</v>
      </c>
      <c r="C132" s="414">
        <f t="shared" si="13"/>
        <v>0</v>
      </c>
      <c r="D132" s="414">
        <f t="shared" si="13"/>
        <v>0</v>
      </c>
      <c r="E132" s="414">
        <f t="shared" si="13"/>
        <v>149.6</v>
      </c>
      <c r="F132" s="414">
        <f t="shared" si="13"/>
        <v>0</v>
      </c>
      <c r="G132" s="414">
        <f t="shared" si="13"/>
        <v>0</v>
      </c>
      <c r="H132" s="414">
        <f t="shared" si="13"/>
        <v>0</v>
      </c>
      <c r="I132" s="414">
        <f t="shared" si="13"/>
        <v>0</v>
      </c>
      <c r="J132" s="414">
        <f t="shared" si="13"/>
        <v>0</v>
      </c>
      <c r="K132" s="414">
        <f t="shared" si="13"/>
        <v>0</v>
      </c>
      <c r="L132" s="702">
        <f t="shared" si="13"/>
        <v>0</v>
      </c>
      <c r="M132" s="703">
        <f t="shared" si="13"/>
        <v>0</v>
      </c>
      <c r="N132" s="414">
        <f t="shared" si="13"/>
        <v>16.8</v>
      </c>
      <c r="O132" s="714">
        <f t="shared" si="13"/>
        <v>6</v>
      </c>
    </row>
    <row r="133" spans="1:15" ht="12.75">
      <c r="A133" s="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70"/>
    </row>
    <row r="134" spans="1:13" ht="18">
      <c r="A134" s="10"/>
      <c r="B134" s="6" t="s">
        <v>231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047" t="s">
        <v>19</v>
      </c>
      <c r="B135" s="1050" t="s">
        <v>30</v>
      </c>
      <c r="C135" s="1050"/>
      <c r="D135" s="1050"/>
      <c r="E135" s="1050"/>
      <c r="F135" s="1018" t="s">
        <v>225</v>
      </c>
      <c r="G135" s="1029" t="s">
        <v>226</v>
      </c>
      <c r="H135" s="1020" t="s">
        <v>42</v>
      </c>
      <c r="I135" s="1020"/>
      <c r="J135" s="1020"/>
      <c r="K135" s="1020"/>
      <c r="L135" s="1021"/>
      <c r="M135" s="1015" t="s">
        <v>229</v>
      </c>
      <c r="N135" s="47" t="s">
        <v>1</v>
      </c>
      <c r="O135" s="59" t="s">
        <v>33</v>
      </c>
    </row>
    <row r="136" spans="1:15" ht="20.25" thickBot="1">
      <c r="A136" s="1048"/>
      <c r="B136" s="31" t="s">
        <v>23</v>
      </c>
      <c r="C136" s="25" t="s">
        <v>24</v>
      </c>
      <c r="D136" s="25" t="s">
        <v>16</v>
      </c>
      <c r="E136" s="25" t="s">
        <v>25</v>
      </c>
      <c r="F136" s="1019"/>
      <c r="G136" s="1030"/>
      <c r="H136" s="153" t="s">
        <v>18</v>
      </c>
      <c r="I136" s="153" t="s">
        <v>17</v>
      </c>
      <c r="J136" s="260" t="s">
        <v>26</v>
      </c>
      <c r="K136" s="261" t="s">
        <v>27</v>
      </c>
      <c r="L136" s="155" t="s">
        <v>28</v>
      </c>
      <c r="M136" s="1016"/>
      <c r="N136" s="25" t="s">
        <v>29</v>
      </c>
      <c r="O136" s="33" t="s">
        <v>29</v>
      </c>
    </row>
    <row r="137" spans="1:15" ht="13.5" thickBot="1">
      <c r="A137" s="122" t="s">
        <v>8</v>
      </c>
      <c r="B137" s="370">
        <v>0</v>
      </c>
      <c r="C137" s="370">
        <v>0</v>
      </c>
      <c r="D137" s="370">
        <v>28.8</v>
      </c>
      <c r="E137" s="370">
        <v>0</v>
      </c>
      <c r="F137" s="370">
        <v>19.4</v>
      </c>
      <c r="G137" s="370">
        <v>21.6</v>
      </c>
      <c r="H137" s="707">
        <v>0</v>
      </c>
      <c r="I137" s="707">
        <v>0</v>
      </c>
      <c r="J137" s="707">
        <v>0</v>
      </c>
      <c r="K137" s="707">
        <v>0</v>
      </c>
      <c r="L137" s="708">
        <v>0</v>
      </c>
      <c r="M137" s="704">
        <v>162</v>
      </c>
      <c r="N137" s="705">
        <v>21.2</v>
      </c>
      <c r="O137" s="706">
        <v>30.7</v>
      </c>
    </row>
    <row r="138" spans="1:15" ht="13.5" thickBot="1">
      <c r="A138" s="32" t="s">
        <v>13</v>
      </c>
      <c r="B138" s="375">
        <f aca="true" t="shared" si="14" ref="B138:O138">SUM(B137:B137)</f>
        <v>0</v>
      </c>
      <c r="C138" s="375">
        <f t="shared" si="14"/>
        <v>0</v>
      </c>
      <c r="D138" s="375">
        <f t="shared" si="14"/>
        <v>28.8</v>
      </c>
      <c r="E138" s="375">
        <f t="shared" si="14"/>
        <v>0</v>
      </c>
      <c r="F138" s="375">
        <f t="shared" si="14"/>
        <v>19.4</v>
      </c>
      <c r="G138" s="375">
        <f t="shared" si="14"/>
        <v>21.6</v>
      </c>
      <c r="H138" s="375">
        <f t="shared" si="14"/>
        <v>0</v>
      </c>
      <c r="I138" s="375">
        <f t="shared" si="14"/>
        <v>0</v>
      </c>
      <c r="J138" s="375">
        <f t="shared" si="14"/>
        <v>0</v>
      </c>
      <c r="K138" s="375">
        <f t="shared" si="14"/>
        <v>0</v>
      </c>
      <c r="L138" s="697">
        <f t="shared" si="14"/>
        <v>0</v>
      </c>
      <c r="M138" s="698">
        <f t="shared" si="14"/>
        <v>162</v>
      </c>
      <c r="N138" s="375">
        <f t="shared" si="14"/>
        <v>21.2</v>
      </c>
      <c r="O138" s="715">
        <f t="shared" si="14"/>
        <v>30.7</v>
      </c>
    </row>
    <row r="139" spans="1:15" ht="12.75">
      <c r="A139" s="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70"/>
    </row>
    <row r="140" spans="1:13" ht="18">
      <c r="A140" s="10"/>
      <c r="B140" s="6" t="s">
        <v>262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047" t="s">
        <v>19</v>
      </c>
      <c r="B141" s="1050" t="s">
        <v>30</v>
      </c>
      <c r="C141" s="1050"/>
      <c r="D141" s="1050"/>
      <c r="E141" s="1050"/>
      <c r="F141" s="1082" t="s">
        <v>20</v>
      </c>
      <c r="G141" s="1078" t="s">
        <v>0</v>
      </c>
      <c r="H141" s="1067" t="s">
        <v>31</v>
      </c>
      <c r="I141" s="1067"/>
      <c r="J141" s="1067"/>
      <c r="K141" s="1067"/>
      <c r="L141" s="1068"/>
      <c r="M141" s="1159" t="s">
        <v>21</v>
      </c>
      <c r="N141" s="47" t="s">
        <v>1</v>
      </c>
      <c r="O141" s="59" t="s">
        <v>33</v>
      </c>
    </row>
    <row r="142" spans="1:15" ht="20.25" thickBot="1">
      <c r="A142" s="1048"/>
      <c r="B142" s="31" t="s">
        <v>23</v>
      </c>
      <c r="C142" s="25" t="s">
        <v>24</v>
      </c>
      <c r="D142" s="25" t="s">
        <v>16</v>
      </c>
      <c r="E142" s="25" t="s">
        <v>25</v>
      </c>
      <c r="F142" s="1083"/>
      <c r="G142" s="1079"/>
      <c r="H142" s="28" t="s">
        <v>18</v>
      </c>
      <c r="I142" s="28" t="s">
        <v>17</v>
      </c>
      <c r="J142" s="28" t="s">
        <v>26</v>
      </c>
      <c r="K142" s="29" t="s">
        <v>27</v>
      </c>
      <c r="L142" s="30" t="s">
        <v>28</v>
      </c>
      <c r="M142" s="1160"/>
      <c r="N142" s="25" t="s">
        <v>29</v>
      </c>
      <c r="O142" s="33" t="s">
        <v>29</v>
      </c>
    </row>
    <row r="143" spans="1:15" ht="13.5" thickBot="1">
      <c r="A143" s="122" t="s">
        <v>8</v>
      </c>
      <c r="B143" s="370">
        <v>0</v>
      </c>
      <c r="C143" s="370">
        <v>37.5</v>
      </c>
      <c r="D143" s="370">
        <v>0</v>
      </c>
      <c r="E143" s="370">
        <v>41.5</v>
      </c>
      <c r="F143" s="370">
        <v>20.1</v>
      </c>
      <c r="G143" s="370">
        <v>9.4</v>
      </c>
      <c r="H143" s="663">
        <v>0</v>
      </c>
      <c r="I143" s="662">
        <v>0</v>
      </c>
      <c r="J143" s="662">
        <v>0</v>
      </c>
      <c r="K143" s="662">
        <v>0</v>
      </c>
      <c r="L143" s="664">
        <v>0</v>
      </c>
      <c r="M143" s="662">
        <v>54.7</v>
      </c>
      <c r="N143" s="662">
        <v>50.7</v>
      </c>
      <c r="O143" s="687">
        <v>30.4</v>
      </c>
    </row>
    <row r="144" spans="1:15" ht="13.5" thickBot="1">
      <c r="A144" s="32" t="s">
        <v>13</v>
      </c>
      <c r="B144" s="375">
        <f aca="true" t="shared" si="15" ref="B144:O144">SUM(B143:B143)</f>
        <v>0</v>
      </c>
      <c r="C144" s="375">
        <f t="shared" si="15"/>
        <v>37.5</v>
      </c>
      <c r="D144" s="375">
        <f t="shared" si="15"/>
        <v>0</v>
      </c>
      <c r="E144" s="375">
        <f t="shared" si="15"/>
        <v>41.5</v>
      </c>
      <c r="F144" s="375">
        <f t="shared" si="15"/>
        <v>20.1</v>
      </c>
      <c r="G144" s="375">
        <f t="shared" si="15"/>
        <v>9.4</v>
      </c>
      <c r="H144" s="375">
        <f t="shared" si="15"/>
        <v>0</v>
      </c>
      <c r="I144" s="375">
        <f t="shared" si="15"/>
        <v>0</v>
      </c>
      <c r="J144" s="375">
        <f t="shared" si="15"/>
        <v>0</v>
      </c>
      <c r="K144" s="375">
        <f t="shared" si="15"/>
        <v>0</v>
      </c>
      <c r="L144" s="697">
        <f t="shared" si="15"/>
        <v>0</v>
      </c>
      <c r="M144" s="698">
        <f t="shared" si="15"/>
        <v>54.7</v>
      </c>
      <c r="N144" s="375">
        <f t="shared" si="15"/>
        <v>50.7</v>
      </c>
      <c r="O144" s="715">
        <f t="shared" si="15"/>
        <v>30.4</v>
      </c>
    </row>
    <row r="145" spans="1:15" ht="12.75">
      <c r="A145" s="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70"/>
    </row>
    <row r="146" spans="1:13" ht="18">
      <c r="A146" s="10"/>
      <c r="B146" s="6" t="s">
        <v>75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047" t="s">
        <v>19</v>
      </c>
      <c r="B147" s="1050" t="s">
        <v>30</v>
      </c>
      <c r="C147" s="1050"/>
      <c r="D147" s="1050"/>
      <c r="E147" s="1050"/>
      <c r="F147" s="1018" t="s">
        <v>225</v>
      </c>
      <c r="G147" s="1029" t="s">
        <v>226</v>
      </c>
      <c r="H147" s="1020" t="s">
        <v>42</v>
      </c>
      <c r="I147" s="1020"/>
      <c r="J147" s="1020"/>
      <c r="K147" s="1020"/>
      <c r="L147" s="1021"/>
      <c r="M147" s="1015" t="s">
        <v>229</v>
      </c>
      <c r="N147" s="47" t="s">
        <v>1</v>
      </c>
      <c r="O147" s="59" t="s">
        <v>33</v>
      </c>
    </row>
    <row r="148" spans="1:15" ht="20.25" thickBot="1">
      <c r="A148" s="1048"/>
      <c r="B148" s="31" t="s">
        <v>23</v>
      </c>
      <c r="C148" s="25" t="s">
        <v>24</v>
      </c>
      <c r="D148" s="25" t="s">
        <v>16</v>
      </c>
      <c r="E148" s="25" t="s">
        <v>25</v>
      </c>
      <c r="F148" s="1019"/>
      <c r="G148" s="1030"/>
      <c r="H148" s="153" t="s">
        <v>18</v>
      </c>
      <c r="I148" s="153" t="s">
        <v>17</v>
      </c>
      <c r="J148" s="260" t="s">
        <v>26</v>
      </c>
      <c r="K148" s="261" t="s">
        <v>27</v>
      </c>
      <c r="L148" s="155" t="s">
        <v>28</v>
      </c>
      <c r="M148" s="1016"/>
      <c r="N148" s="25" t="s">
        <v>29</v>
      </c>
      <c r="O148" s="33" t="s">
        <v>29</v>
      </c>
    </row>
    <row r="149" spans="1:15" ht="13.5" thickBot="1">
      <c r="A149" s="174" t="s">
        <v>8</v>
      </c>
      <c r="B149" s="370">
        <v>0</v>
      </c>
      <c r="C149" s="370">
        <v>0</v>
      </c>
      <c r="D149" s="370">
        <v>14.9</v>
      </c>
      <c r="E149" s="370">
        <v>0</v>
      </c>
      <c r="F149" s="370">
        <v>0</v>
      </c>
      <c r="G149" s="370">
        <v>2.8</v>
      </c>
      <c r="H149" s="663">
        <v>0</v>
      </c>
      <c r="I149" s="662">
        <v>0</v>
      </c>
      <c r="J149" s="662">
        <v>0</v>
      </c>
      <c r="K149" s="662">
        <v>0</v>
      </c>
      <c r="L149" s="664">
        <v>0</v>
      </c>
      <c r="M149" s="662">
        <v>11.2</v>
      </c>
      <c r="N149" s="662">
        <v>5.8</v>
      </c>
      <c r="O149" s="687">
        <v>5.6</v>
      </c>
    </row>
    <row r="150" spans="1:15" ht="13.5" thickBot="1">
      <c r="A150" s="32" t="s">
        <v>13</v>
      </c>
      <c r="B150" s="375">
        <f aca="true" t="shared" si="16" ref="B150:O150">SUM(B149:B149)</f>
        <v>0</v>
      </c>
      <c r="C150" s="375">
        <f t="shared" si="16"/>
        <v>0</v>
      </c>
      <c r="D150" s="375">
        <f t="shared" si="16"/>
        <v>14.9</v>
      </c>
      <c r="E150" s="375">
        <f t="shared" si="16"/>
        <v>0</v>
      </c>
      <c r="F150" s="375">
        <f t="shared" si="16"/>
        <v>0</v>
      </c>
      <c r="G150" s="375">
        <f t="shared" si="16"/>
        <v>2.8</v>
      </c>
      <c r="H150" s="375">
        <f t="shared" si="16"/>
        <v>0</v>
      </c>
      <c r="I150" s="375">
        <f t="shared" si="16"/>
        <v>0</v>
      </c>
      <c r="J150" s="375">
        <f t="shared" si="16"/>
        <v>0</v>
      </c>
      <c r="K150" s="375">
        <f t="shared" si="16"/>
        <v>0</v>
      </c>
      <c r="L150" s="697">
        <f t="shared" si="16"/>
        <v>0</v>
      </c>
      <c r="M150" s="698">
        <f t="shared" si="16"/>
        <v>11.2</v>
      </c>
      <c r="N150" s="375">
        <f t="shared" si="16"/>
        <v>5.8</v>
      </c>
      <c r="O150" s="715">
        <f t="shared" si="16"/>
        <v>5.6</v>
      </c>
    </row>
    <row r="151" spans="1:15" ht="12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6"/>
    </row>
    <row r="152" spans="1:15" ht="12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56"/>
    </row>
    <row r="153" spans="1:15" ht="12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56"/>
    </row>
    <row r="154" spans="1:13" ht="18">
      <c r="A154" s="10"/>
      <c r="B154" s="4" t="s">
        <v>159</v>
      </c>
      <c r="C154" s="175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074" t="s">
        <v>19</v>
      </c>
      <c r="B155" s="1151" t="s">
        <v>30</v>
      </c>
      <c r="C155" s="1076"/>
      <c r="D155" s="1076"/>
      <c r="E155" s="1076"/>
      <c r="F155" s="1152" t="s">
        <v>225</v>
      </c>
      <c r="G155" s="1152" t="s">
        <v>226</v>
      </c>
      <c r="H155" s="1149" t="s">
        <v>31</v>
      </c>
      <c r="I155" s="1076"/>
      <c r="J155" s="1076"/>
      <c r="K155" s="1076"/>
      <c r="L155" s="1150"/>
      <c r="M155" s="1035" t="s">
        <v>229</v>
      </c>
      <c r="N155" s="52" t="s">
        <v>1</v>
      </c>
      <c r="O155" s="60" t="s">
        <v>33</v>
      </c>
    </row>
    <row r="156" spans="1:15" ht="20.25" thickBot="1">
      <c r="A156" s="1089"/>
      <c r="B156" s="36" t="s">
        <v>23</v>
      </c>
      <c r="C156" s="37" t="s">
        <v>24</v>
      </c>
      <c r="D156" s="37" t="s">
        <v>16</v>
      </c>
      <c r="E156" s="37" t="s">
        <v>25</v>
      </c>
      <c r="F156" s="1153"/>
      <c r="G156" s="1153"/>
      <c r="H156" s="38" t="s">
        <v>18</v>
      </c>
      <c r="I156" s="38" t="s">
        <v>17</v>
      </c>
      <c r="J156" s="38" t="s">
        <v>26</v>
      </c>
      <c r="K156" s="38" t="s">
        <v>27</v>
      </c>
      <c r="L156" s="711" t="s">
        <v>28</v>
      </c>
      <c r="M156" s="1036"/>
      <c r="N156" s="37" t="s">
        <v>29</v>
      </c>
      <c r="O156" s="40" t="s">
        <v>29</v>
      </c>
    </row>
    <row r="157" spans="1:15" ht="13.5" thickBot="1">
      <c r="A157" s="55" t="s">
        <v>13</v>
      </c>
      <c r="B157" s="459">
        <f>B15+B25+B35+B45+B55+B65+B75+B85+B94+B102+B110+B118+B125+B132+B138+B144+B150</f>
        <v>169</v>
      </c>
      <c r="C157" s="459">
        <f aca="true" t="shared" si="17" ref="C157:O157">C15+C25+C35+C45+C55+C65+C75+C85+C94+C102+C110+C118+C125+C132+C138+C144+C150</f>
        <v>4684.299999999999</v>
      </c>
      <c r="D157" s="459">
        <f t="shared" si="17"/>
        <v>1167.5000000000002</v>
      </c>
      <c r="E157" s="459">
        <f t="shared" si="17"/>
        <v>736.1</v>
      </c>
      <c r="F157" s="459">
        <f t="shared" si="17"/>
        <v>4360.200000000001</v>
      </c>
      <c r="G157" s="459">
        <f t="shared" si="17"/>
        <v>1029</v>
      </c>
      <c r="H157" s="459">
        <f t="shared" si="17"/>
        <v>120</v>
      </c>
      <c r="I157" s="459">
        <f t="shared" si="17"/>
        <v>115</v>
      </c>
      <c r="J157" s="459">
        <f t="shared" si="17"/>
        <v>0</v>
      </c>
      <c r="K157" s="459">
        <f t="shared" si="17"/>
        <v>0</v>
      </c>
      <c r="L157" s="712">
        <f t="shared" si="17"/>
        <v>771</v>
      </c>
      <c r="M157" s="459">
        <f t="shared" si="17"/>
        <v>6305.299999999999</v>
      </c>
      <c r="N157" s="459">
        <f t="shared" si="17"/>
        <v>2674.8999999999996</v>
      </c>
      <c r="O157" s="716">
        <f t="shared" si="17"/>
        <v>2020.2</v>
      </c>
    </row>
    <row r="158" spans="1:15" ht="13.5" thickBot="1">
      <c r="A158" s="257" t="s">
        <v>13</v>
      </c>
      <c r="B158" s="426">
        <f aca="true" t="shared" si="18" ref="B158:O158">SUM(B157:B157)</f>
        <v>169</v>
      </c>
      <c r="C158" s="426">
        <f t="shared" si="18"/>
        <v>4684.299999999999</v>
      </c>
      <c r="D158" s="426">
        <f t="shared" si="18"/>
        <v>1167.5000000000002</v>
      </c>
      <c r="E158" s="426">
        <f t="shared" si="18"/>
        <v>736.1</v>
      </c>
      <c r="F158" s="426">
        <f t="shared" si="18"/>
        <v>4360.200000000001</v>
      </c>
      <c r="G158" s="426">
        <f t="shared" si="18"/>
        <v>1029</v>
      </c>
      <c r="H158" s="426">
        <f t="shared" si="18"/>
        <v>120</v>
      </c>
      <c r="I158" s="426">
        <f t="shared" si="18"/>
        <v>115</v>
      </c>
      <c r="J158" s="426">
        <f t="shared" si="18"/>
        <v>0</v>
      </c>
      <c r="K158" s="426">
        <f t="shared" si="18"/>
        <v>0</v>
      </c>
      <c r="L158" s="680">
        <f t="shared" si="18"/>
        <v>771</v>
      </c>
      <c r="M158" s="426">
        <f t="shared" si="18"/>
        <v>6305.299999999999</v>
      </c>
      <c r="N158" s="426">
        <f t="shared" si="18"/>
        <v>2674.8999999999996</v>
      </c>
      <c r="O158" s="717">
        <f t="shared" si="18"/>
        <v>2020.2</v>
      </c>
    </row>
    <row r="159" spans="4:9" ht="12.75">
      <c r="D159" s="64"/>
      <c r="F159" s="64"/>
      <c r="G159" s="64"/>
      <c r="H159" s="64"/>
      <c r="I159" s="64"/>
    </row>
    <row r="160" spans="2:15" ht="15.75">
      <c r="B160" s="87"/>
      <c r="C160" s="87" t="s">
        <v>221</v>
      </c>
      <c r="N160" s="64"/>
      <c r="O160" s="64"/>
    </row>
    <row r="162" spans="1:13" ht="18">
      <c r="A162" s="10"/>
      <c r="B162" s="6" t="s">
        <v>140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047" t="s">
        <v>19</v>
      </c>
      <c r="B163" s="1050" t="s">
        <v>30</v>
      </c>
      <c r="C163" s="1050"/>
      <c r="D163" s="1050"/>
      <c r="E163" s="1050"/>
      <c r="F163" s="1018" t="s">
        <v>225</v>
      </c>
      <c r="G163" s="1029" t="s">
        <v>226</v>
      </c>
      <c r="H163" s="1020" t="s">
        <v>42</v>
      </c>
      <c r="I163" s="1020"/>
      <c r="J163" s="1020"/>
      <c r="K163" s="1020"/>
      <c r="L163" s="1021"/>
      <c r="M163" s="1015" t="s">
        <v>229</v>
      </c>
      <c r="N163" s="47" t="s">
        <v>1</v>
      </c>
      <c r="O163" s="59" t="s">
        <v>33</v>
      </c>
    </row>
    <row r="164" spans="1:15" ht="20.25" thickBot="1">
      <c r="A164" s="1048"/>
      <c r="B164" s="31" t="s">
        <v>23</v>
      </c>
      <c r="C164" s="25" t="s">
        <v>24</v>
      </c>
      <c r="D164" s="25" t="s">
        <v>16</v>
      </c>
      <c r="E164" s="25" t="s">
        <v>25</v>
      </c>
      <c r="F164" s="1019"/>
      <c r="G164" s="1030"/>
      <c r="H164" s="153" t="s">
        <v>18</v>
      </c>
      <c r="I164" s="153" t="s">
        <v>17</v>
      </c>
      <c r="J164" s="260" t="s">
        <v>26</v>
      </c>
      <c r="K164" s="261" t="s">
        <v>27</v>
      </c>
      <c r="L164" s="155" t="s">
        <v>28</v>
      </c>
      <c r="M164" s="1016"/>
      <c r="N164" s="25" t="s">
        <v>29</v>
      </c>
      <c r="O164" s="33" t="s">
        <v>29</v>
      </c>
    </row>
    <row r="165" spans="1:15" ht="12.75">
      <c r="A165" s="62" t="s">
        <v>10</v>
      </c>
      <c r="B165" s="370">
        <v>0</v>
      </c>
      <c r="C165" s="370">
        <v>0</v>
      </c>
      <c r="D165" s="370">
        <v>0</v>
      </c>
      <c r="E165" s="370">
        <v>0</v>
      </c>
      <c r="F165" s="370">
        <v>35.86</v>
      </c>
      <c r="G165" s="369">
        <v>0</v>
      </c>
      <c r="H165" s="662">
        <v>0</v>
      </c>
      <c r="I165" s="662">
        <v>0</v>
      </c>
      <c r="J165" s="662">
        <v>0</v>
      </c>
      <c r="K165" s="662">
        <v>0</v>
      </c>
      <c r="L165" s="664">
        <v>0</v>
      </c>
      <c r="M165" s="662">
        <v>36.4</v>
      </c>
      <c r="N165" s="662">
        <v>0</v>
      </c>
      <c r="O165" s="687">
        <v>20.6</v>
      </c>
    </row>
    <row r="166" spans="1:15" ht="12.75">
      <c r="A166" s="62" t="s">
        <v>8</v>
      </c>
      <c r="B166" s="412">
        <v>0</v>
      </c>
      <c r="C166" s="412">
        <v>0</v>
      </c>
      <c r="D166" s="412">
        <v>0</v>
      </c>
      <c r="E166" s="412">
        <v>0</v>
      </c>
      <c r="F166" s="412">
        <v>58.68</v>
      </c>
      <c r="G166" s="413">
        <v>8.82</v>
      </c>
      <c r="H166" s="371">
        <v>0</v>
      </c>
      <c r="I166" s="370">
        <v>0</v>
      </c>
      <c r="J166" s="370">
        <v>0</v>
      </c>
      <c r="K166" s="370">
        <v>0</v>
      </c>
      <c r="L166" s="684">
        <v>0</v>
      </c>
      <c r="M166" s="371">
        <v>66.45</v>
      </c>
      <c r="N166" s="371">
        <v>22</v>
      </c>
      <c r="O166" s="372">
        <v>26.6</v>
      </c>
    </row>
    <row r="167" spans="1:15" ht="12.75">
      <c r="A167" s="229" t="s">
        <v>3</v>
      </c>
      <c r="B167" s="370">
        <v>0</v>
      </c>
      <c r="C167" s="412">
        <v>0</v>
      </c>
      <c r="D167" s="370">
        <v>0</v>
      </c>
      <c r="E167" s="370">
        <v>0</v>
      </c>
      <c r="F167" s="370">
        <v>39.6</v>
      </c>
      <c r="G167" s="370">
        <v>9</v>
      </c>
      <c r="H167" s="371">
        <v>0</v>
      </c>
      <c r="I167" s="370">
        <v>0</v>
      </c>
      <c r="J167" s="370">
        <v>0</v>
      </c>
      <c r="K167" s="370">
        <v>0</v>
      </c>
      <c r="L167" s="684">
        <v>0</v>
      </c>
      <c r="M167" s="371">
        <v>66.45</v>
      </c>
      <c r="N167" s="371">
        <v>23.1</v>
      </c>
      <c r="O167" s="372">
        <v>23.7</v>
      </c>
    </row>
    <row r="168" spans="1:15" ht="13.5" thickBot="1">
      <c r="A168" s="62" t="s">
        <v>5</v>
      </c>
      <c r="B168" s="412">
        <v>0</v>
      </c>
      <c r="C168" s="411">
        <v>0</v>
      </c>
      <c r="D168" s="411">
        <v>0</v>
      </c>
      <c r="E168" s="411">
        <v>0</v>
      </c>
      <c r="F168" s="411">
        <v>0</v>
      </c>
      <c r="G168" s="705">
        <v>0</v>
      </c>
      <c r="H168" s="371">
        <v>0</v>
      </c>
      <c r="I168" s="370">
        <v>0</v>
      </c>
      <c r="J168" s="370">
        <v>0</v>
      </c>
      <c r="K168" s="370">
        <v>0</v>
      </c>
      <c r="L168" s="684">
        <v>0</v>
      </c>
      <c r="M168" s="371">
        <v>0</v>
      </c>
      <c r="N168" s="371">
        <v>0</v>
      </c>
      <c r="O168" s="690">
        <v>0</v>
      </c>
    </row>
    <row r="169" spans="1:15" ht="13.5" thickBot="1">
      <c r="A169" s="32" t="s">
        <v>13</v>
      </c>
      <c r="B169" s="375">
        <f aca="true" t="shared" si="19" ref="B169:O169">SUM(B165:B168)</f>
        <v>0</v>
      </c>
      <c r="C169" s="375">
        <f t="shared" si="19"/>
        <v>0</v>
      </c>
      <c r="D169" s="375">
        <f t="shared" si="19"/>
        <v>0</v>
      </c>
      <c r="E169" s="375">
        <f t="shared" si="19"/>
        <v>0</v>
      </c>
      <c r="F169" s="375">
        <f t="shared" si="19"/>
        <v>134.14</v>
      </c>
      <c r="G169" s="375">
        <f t="shared" si="19"/>
        <v>17.82</v>
      </c>
      <c r="H169" s="375">
        <f t="shared" si="19"/>
        <v>0</v>
      </c>
      <c r="I169" s="375">
        <f t="shared" si="19"/>
        <v>0</v>
      </c>
      <c r="J169" s="375">
        <f t="shared" si="19"/>
        <v>0</v>
      </c>
      <c r="K169" s="375">
        <f t="shared" si="19"/>
        <v>0</v>
      </c>
      <c r="L169" s="686">
        <f t="shared" si="19"/>
        <v>0</v>
      </c>
      <c r="M169" s="375">
        <f t="shared" si="19"/>
        <v>169.3</v>
      </c>
      <c r="N169" s="375">
        <f t="shared" si="19"/>
        <v>45.1</v>
      </c>
      <c r="O169" s="715">
        <f t="shared" si="19"/>
        <v>70.9</v>
      </c>
    </row>
    <row r="170" spans="1:15" ht="12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56"/>
    </row>
    <row r="171" spans="1:13" ht="18">
      <c r="A171" s="10"/>
      <c r="B171" s="6" t="s">
        <v>141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047" t="s">
        <v>19</v>
      </c>
      <c r="B172" s="1050" t="s">
        <v>30</v>
      </c>
      <c r="C172" s="1050"/>
      <c r="D172" s="1050"/>
      <c r="E172" s="1050"/>
      <c r="F172" s="1052" t="s">
        <v>225</v>
      </c>
      <c r="G172" s="1052" t="s">
        <v>226</v>
      </c>
      <c r="H172" s="1054" t="s">
        <v>42</v>
      </c>
      <c r="I172" s="1028"/>
      <c r="J172" s="1028"/>
      <c r="K172" s="1028"/>
      <c r="L172" s="1055"/>
      <c r="M172" s="1058" t="s">
        <v>229</v>
      </c>
      <c r="N172" s="47" t="s">
        <v>1</v>
      </c>
      <c r="O172" s="59" t="s">
        <v>33</v>
      </c>
    </row>
    <row r="173" spans="1:15" ht="20.25" thickBot="1">
      <c r="A173" s="1048"/>
      <c r="B173" s="31" t="s">
        <v>23</v>
      </c>
      <c r="C173" s="25" t="s">
        <v>24</v>
      </c>
      <c r="D173" s="25" t="s">
        <v>16</v>
      </c>
      <c r="E173" s="25" t="s">
        <v>25</v>
      </c>
      <c r="F173" s="1053"/>
      <c r="G173" s="1053"/>
      <c r="H173" s="153" t="s">
        <v>18</v>
      </c>
      <c r="I173" s="153" t="s">
        <v>17</v>
      </c>
      <c r="J173" s="260" t="s">
        <v>26</v>
      </c>
      <c r="K173" s="261" t="s">
        <v>27</v>
      </c>
      <c r="L173" s="155" t="s">
        <v>28</v>
      </c>
      <c r="M173" s="1059"/>
      <c r="N173" s="25" t="s">
        <v>29</v>
      </c>
      <c r="O173" s="33" t="s">
        <v>29</v>
      </c>
    </row>
    <row r="174" spans="1:15" ht="12.75">
      <c r="A174" s="62" t="s">
        <v>10</v>
      </c>
      <c r="B174" s="370">
        <v>0</v>
      </c>
      <c r="C174" s="370">
        <v>0</v>
      </c>
      <c r="D174" s="370">
        <v>0</v>
      </c>
      <c r="E174" s="370">
        <v>0</v>
      </c>
      <c r="F174" s="370">
        <v>0</v>
      </c>
      <c r="G174" s="369">
        <v>0</v>
      </c>
      <c r="H174" s="662">
        <v>0</v>
      </c>
      <c r="I174" s="662">
        <v>0</v>
      </c>
      <c r="J174" s="662">
        <v>0</v>
      </c>
      <c r="K174" s="662">
        <v>0</v>
      </c>
      <c r="L174" s="664">
        <v>0</v>
      </c>
      <c r="M174" s="662">
        <v>0</v>
      </c>
      <c r="N174" s="662">
        <v>0</v>
      </c>
      <c r="O174" s="687">
        <v>0</v>
      </c>
    </row>
    <row r="175" spans="1:15" ht="12.75">
      <c r="A175" s="62" t="s">
        <v>8</v>
      </c>
      <c r="B175" s="370">
        <v>0</v>
      </c>
      <c r="C175" s="370">
        <v>707.3</v>
      </c>
      <c r="D175" s="370">
        <v>9</v>
      </c>
      <c r="E175" s="370">
        <v>80.5</v>
      </c>
      <c r="F175" s="370">
        <v>36.7</v>
      </c>
      <c r="G175" s="370">
        <v>21.5</v>
      </c>
      <c r="H175" s="371">
        <v>0</v>
      </c>
      <c r="I175" s="370">
        <v>0</v>
      </c>
      <c r="J175" s="370">
        <v>0</v>
      </c>
      <c r="K175" s="370">
        <v>0</v>
      </c>
      <c r="L175" s="684">
        <v>0</v>
      </c>
      <c r="M175" s="371">
        <v>477.8</v>
      </c>
      <c r="N175" s="371">
        <v>126</v>
      </c>
      <c r="O175" s="372">
        <v>71.9</v>
      </c>
    </row>
    <row r="176" spans="1:15" ht="12.75">
      <c r="A176" s="62" t="s">
        <v>3</v>
      </c>
      <c r="B176" s="370">
        <v>0</v>
      </c>
      <c r="C176" s="412">
        <v>0</v>
      </c>
      <c r="D176" s="370">
        <v>0</v>
      </c>
      <c r="E176" s="370">
        <v>0</v>
      </c>
      <c r="F176" s="370">
        <v>0</v>
      </c>
      <c r="G176" s="370">
        <v>0</v>
      </c>
      <c r="H176" s="371">
        <v>0</v>
      </c>
      <c r="I176" s="370">
        <v>0</v>
      </c>
      <c r="J176" s="370">
        <v>0</v>
      </c>
      <c r="K176" s="370">
        <v>0</v>
      </c>
      <c r="L176" s="684">
        <v>0</v>
      </c>
      <c r="M176" s="371">
        <v>0</v>
      </c>
      <c r="N176" s="371">
        <v>0</v>
      </c>
      <c r="O176" s="372">
        <v>0</v>
      </c>
    </row>
    <row r="177" spans="1:15" ht="13.5" thickBot="1">
      <c r="A177" s="62" t="s">
        <v>5</v>
      </c>
      <c r="B177" s="412">
        <v>0</v>
      </c>
      <c r="C177" s="411">
        <v>0</v>
      </c>
      <c r="D177" s="411">
        <v>0</v>
      </c>
      <c r="E177" s="411">
        <v>0</v>
      </c>
      <c r="F177" s="411">
        <v>0</v>
      </c>
      <c r="G177" s="413">
        <v>0</v>
      </c>
      <c r="H177" s="371">
        <v>0</v>
      </c>
      <c r="I177" s="370">
        <v>0</v>
      </c>
      <c r="J177" s="370">
        <v>0</v>
      </c>
      <c r="K177" s="370">
        <v>0</v>
      </c>
      <c r="L177" s="684">
        <v>0</v>
      </c>
      <c r="M177" s="371">
        <v>0</v>
      </c>
      <c r="N177" s="371">
        <v>0</v>
      </c>
      <c r="O177" s="690">
        <v>0</v>
      </c>
    </row>
    <row r="178" spans="1:15" ht="13.5" thickBot="1">
      <c r="A178" s="32" t="s">
        <v>13</v>
      </c>
      <c r="B178" s="375">
        <f aca="true" t="shared" si="20" ref="B178:O178">SUM(B174:B177)</f>
        <v>0</v>
      </c>
      <c r="C178" s="375">
        <f t="shared" si="20"/>
        <v>707.3</v>
      </c>
      <c r="D178" s="375">
        <f t="shared" si="20"/>
        <v>9</v>
      </c>
      <c r="E178" s="375">
        <f t="shared" si="20"/>
        <v>80.5</v>
      </c>
      <c r="F178" s="375">
        <f t="shared" si="20"/>
        <v>36.7</v>
      </c>
      <c r="G178" s="376">
        <f t="shared" si="20"/>
        <v>21.5</v>
      </c>
      <c r="H178" s="375">
        <f t="shared" si="20"/>
        <v>0</v>
      </c>
      <c r="I178" s="375">
        <f t="shared" si="20"/>
        <v>0</v>
      </c>
      <c r="J178" s="375">
        <f t="shared" si="20"/>
        <v>0</v>
      </c>
      <c r="K178" s="375">
        <f t="shared" si="20"/>
        <v>0</v>
      </c>
      <c r="L178" s="685">
        <f t="shared" si="20"/>
        <v>0</v>
      </c>
      <c r="M178" s="375">
        <f t="shared" si="20"/>
        <v>477.8</v>
      </c>
      <c r="N178" s="375">
        <f t="shared" si="20"/>
        <v>126</v>
      </c>
      <c r="O178" s="715">
        <f t="shared" si="20"/>
        <v>71.9</v>
      </c>
    </row>
    <row r="179" spans="1:15" ht="12.75">
      <c r="A179" s="34"/>
      <c r="B179" s="35"/>
      <c r="C179" s="35"/>
      <c r="D179" s="35" t="s">
        <v>14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56"/>
    </row>
    <row r="180" spans="1:15" ht="12.75">
      <c r="A180" s="34"/>
      <c r="B180" s="35"/>
      <c r="C180" s="77" t="s">
        <v>53</v>
      </c>
      <c r="D180" s="77"/>
      <c r="E180" s="77"/>
      <c r="F180" s="77"/>
      <c r="G180" s="77"/>
      <c r="H180" s="77"/>
      <c r="I180" s="35"/>
      <c r="J180" s="35"/>
      <c r="K180" s="35"/>
      <c r="L180" s="35"/>
      <c r="M180" s="35"/>
      <c r="N180" s="35"/>
      <c r="O180" s="56"/>
    </row>
    <row r="181" spans="1:15" ht="12.75">
      <c r="A181" s="34"/>
      <c r="B181" s="35"/>
      <c r="C181" s="77"/>
      <c r="D181" s="77"/>
      <c r="E181" s="77"/>
      <c r="F181" s="77"/>
      <c r="G181" s="77"/>
      <c r="H181" s="77"/>
      <c r="I181" s="35"/>
      <c r="J181" s="35"/>
      <c r="K181" s="35"/>
      <c r="L181" s="35"/>
      <c r="M181" s="35"/>
      <c r="N181" s="35"/>
      <c r="O181" s="56"/>
    </row>
    <row r="182" spans="1:15" ht="12.75">
      <c r="A182" s="34"/>
      <c r="B182" s="35"/>
      <c r="C182" s="77"/>
      <c r="D182" s="77"/>
      <c r="E182" s="77"/>
      <c r="F182" s="77"/>
      <c r="G182" s="77"/>
      <c r="H182" s="77"/>
      <c r="I182" s="35"/>
      <c r="J182" s="35"/>
      <c r="K182" s="35"/>
      <c r="L182" s="35"/>
      <c r="M182" s="35"/>
      <c r="N182" s="35"/>
      <c r="O182" s="56"/>
    </row>
    <row r="183" spans="1:15" ht="12.75">
      <c r="A183" s="34"/>
      <c r="B183" s="35"/>
      <c r="C183" s="77"/>
      <c r="D183" s="77"/>
      <c r="E183" s="77"/>
      <c r="F183" s="77"/>
      <c r="G183" s="77"/>
      <c r="H183" s="77"/>
      <c r="I183" s="35"/>
      <c r="J183" s="35"/>
      <c r="K183" s="35"/>
      <c r="L183" s="35"/>
      <c r="M183" s="35"/>
      <c r="N183" s="35"/>
      <c r="O183" s="56"/>
    </row>
    <row r="184" spans="1:13" ht="18">
      <c r="A184" s="10"/>
      <c r="B184" s="6" t="s">
        <v>159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074" t="s">
        <v>19</v>
      </c>
      <c r="B185" s="1151" t="s">
        <v>30</v>
      </c>
      <c r="C185" s="1076"/>
      <c r="D185" s="1076"/>
      <c r="E185" s="1076"/>
      <c r="F185" s="1152" t="s">
        <v>225</v>
      </c>
      <c r="G185" s="1152" t="s">
        <v>226</v>
      </c>
      <c r="H185" s="1149" t="s">
        <v>31</v>
      </c>
      <c r="I185" s="1076"/>
      <c r="J185" s="1076"/>
      <c r="K185" s="1076"/>
      <c r="L185" s="1150"/>
      <c r="M185" s="1035" t="s">
        <v>229</v>
      </c>
      <c r="N185" s="52" t="s">
        <v>1</v>
      </c>
      <c r="O185" s="60" t="s">
        <v>33</v>
      </c>
    </row>
    <row r="186" spans="1:15" ht="20.25" thickBot="1">
      <c r="A186" s="1089"/>
      <c r="B186" s="36" t="s">
        <v>23</v>
      </c>
      <c r="C186" s="37" t="s">
        <v>24</v>
      </c>
      <c r="D186" s="37" t="s">
        <v>16</v>
      </c>
      <c r="E186" s="37" t="s">
        <v>25</v>
      </c>
      <c r="F186" s="1153"/>
      <c r="G186" s="1153"/>
      <c r="H186" s="38" t="s">
        <v>18</v>
      </c>
      <c r="I186" s="38" t="s">
        <v>17</v>
      </c>
      <c r="J186" s="38" t="s">
        <v>26</v>
      </c>
      <c r="K186" s="38" t="s">
        <v>27</v>
      </c>
      <c r="L186" s="711" t="s">
        <v>28</v>
      </c>
      <c r="M186" s="1036"/>
      <c r="N186" s="37" t="s">
        <v>29</v>
      </c>
      <c r="O186" s="40" t="s">
        <v>29</v>
      </c>
    </row>
    <row r="187" spans="1:15" ht="13.5" thickBot="1">
      <c r="A187" s="55" t="s">
        <v>13</v>
      </c>
      <c r="B187" s="459">
        <f>B169+B178</f>
        <v>0</v>
      </c>
      <c r="C187" s="459">
        <f aca="true" t="shared" si="21" ref="C187:O187">C169+C178</f>
        <v>707.3</v>
      </c>
      <c r="D187" s="459">
        <f t="shared" si="21"/>
        <v>9</v>
      </c>
      <c r="E187" s="459">
        <f t="shared" si="21"/>
        <v>80.5</v>
      </c>
      <c r="F187" s="459">
        <f t="shared" si="21"/>
        <v>170.83999999999997</v>
      </c>
      <c r="G187" s="459">
        <f t="shared" si="21"/>
        <v>39.32</v>
      </c>
      <c r="H187" s="459">
        <f t="shared" si="21"/>
        <v>0</v>
      </c>
      <c r="I187" s="459">
        <f t="shared" si="21"/>
        <v>0</v>
      </c>
      <c r="J187" s="459">
        <f t="shared" si="21"/>
        <v>0</v>
      </c>
      <c r="K187" s="459">
        <f t="shared" si="21"/>
        <v>0</v>
      </c>
      <c r="L187" s="712">
        <f t="shared" si="21"/>
        <v>0</v>
      </c>
      <c r="M187" s="459">
        <f t="shared" si="21"/>
        <v>647.1</v>
      </c>
      <c r="N187" s="459">
        <f t="shared" si="21"/>
        <v>171.1</v>
      </c>
      <c r="O187" s="716">
        <f t="shared" si="21"/>
        <v>142.8</v>
      </c>
    </row>
    <row r="188" spans="1:15" ht="13.5" thickBot="1">
      <c r="A188" s="257" t="s">
        <v>13</v>
      </c>
      <c r="B188" s="426">
        <f aca="true" t="shared" si="22" ref="B188:O188">SUM(B187:B187)</f>
        <v>0</v>
      </c>
      <c r="C188" s="426">
        <f t="shared" si="22"/>
        <v>707.3</v>
      </c>
      <c r="D188" s="426">
        <f t="shared" si="22"/>
        <v>9</v>
      </c>
      <c r="E188" s="426">
        <f t="shared" si="22"/>
        <v>80.5</v>
      </c>
      <c r="F188" s="426">
        <f t="shared" si="22"/>
        <v>170.83999999999997</v>
      </c>
      <c r="G188" s="426">
        <f t="shared" si="22"/>
        <v>39.32</v>
      </c>
      <c r="H188" s="426">
        <f t="shared" si="22"/>
        <v>0</v>
      </c>
      <c r="I188" s="426">
        <f t="shared" si="22"/>
        <v>0</v>
      </c>
      <c r="J188" s="426">
        <f t="shared" si="22"/>
        <v>0</v>
      </c>
      <c r="K188" s="426">
        <f t="shared" si="22"/>
        <v>0</v>
      </c>
      <c r="L188" s="680">
        <f t="shared" si="22"/>
        <v>0</v>
      </c>
      <c r="M188" s="426">
        <f t="shared" si="22"/>
        <v>647.1</v>
      </c>
      <c r="N188" s="426">
        <f t="shared" si="22"/>
        <v>171.1</v>
      </c>
      <c r="O188" s="717">
        <f t="shared" si="22"/>
        <v>142.8</v>
      </c>
    </row>
    <row r="189" spans="1:15" ht="12.75">
      <c r="A189" s="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70"/>
    </row>
    <row r="190" spans="1:15" ht="12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56"/>
    </row>
    <row r="191" spans="1:15" ht="12.75">
      <c r="A191" s="34"/>
      <c r="B191" s="63" t="s">
        <v>138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56"/>
    </row>
    <row r="192" spans="1:13" ht="18">
      <c r="A192" s="10"/>
      <c r="B192" s="6" t="s">
        <v>64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047" t="s">
        <v>19</v>
      </c>
      <c r="B193" s="1050" t="s">
        <v>30</v>
      </c>
      <c r="C193" s="1050"/>
      <c r="D193" s="1050"/>
      <c r="E193" s="1050"/>
      <c r="F193" s="1052" t="s">
        <v>225</v>
      </c>
      <c r="G193" s="1052" t="s">
        <v>226</v>
      </c>
      <c r="H193" s="1054" t="s">
        <v>42</v>
      </c>
      <c r="I193" s="1028"/>
      <c r="J193" s="1028"/>
      <c r="K193" s="1028"/>
      <c r="L193" s="1055"/>
      <c r="M193" s="1058" t="s">
        <v>229</v>
      </c>
      <c r="N193" s="47" t="s">
        <v>1</v>
      </c>
      <c r="O193" s="59" t="s">
        <v>33</v>
      </c>
    </row>
    <row r="194" spans="1:15" ht="20.25" thickBot="1">
      <c r="A194" s="1048"/>
      <c r="B194" s="31" t="s">
        <v>23</v>
      </c>
      <c r="C194" s="25" t="s">
        <v>24</v>
      </c>
      <c r="D194" s="25" t="s">
        <v>16</v>
      </c>
      <c r="E194" s="25" t="s">
        <v>25</v>
      </c>
      <c r="F194" s="1053"/>
      <c r="G194" s="1053"/>
      <c r="H194" s="153" t="s">
        <v>18</v>
      </c>
      <c r="I194" s="153" t="s">
        <v>17</v>
      </c>
      <c r="J194" s="260" t="s">
        <v>26</v>
      </c>
      <c r="K194" s="261" t="s">
        <v>27</v>
      </c>
      <c r="L194" s="155" t="s">
        <v>28</v>
      </c>
      <c r="M194" s="1059"/>
      <c r="N194" s="25" t="s">
        <v>29</v>
      </c>
      <c r="O194" s="33" t="s">
        <v>29</v>
      </c>
    </row>
    <row r="195" spans="1:15" ht="12.75">
      <c r="A195" s="62" t="s">
        <v>10</v>
      </c>
      <c r="B195" s="379">
        <v>0</v>
      </c>
      <c r="C195" s="379">
        <v>0</v>
      </c>
      <c r="D195" s="379">
        <v>150.5</v>
      </c>
      <c r="E195" s="379">
        <v>0</v>
      </c>
      <c r="F195" s="379">
        <v>63.5</v>
      </c>
      <c r="G195" s="378">
        <v>7.8</v>
      </c>
      <c r="H195" s="402">
        <v>0</v>
      </c>
      <c r="I195" s="402">
        <v>0</v>
      </c>
      <c r="J195" s="402">
        <v>0</v>
      </c>
      <c r="K195" s="402">
        <v>0</v>
      </c>
      <c r="L195" s="389">
        <v>0</v>
      </c>
      <c r="M195" s="402">
        <v>218.3</v>
      </c>
      <c r="N195" s="402">
        <v>22.9</v>
      </c>
      <c r="O195" s="710">
        <v>32</v>
      </c>
    </row>
    <row r="196" spans="1:15" ht="12.75">
      <c r="A196" s="62" t="s">
        <v>8</v>
      </c>
      <c r="B196" s="390">
        <v>0</v>
      </c>
      <c r="C196" s="390">
        <v>282.6</v>
      </c>
      <c r="D196" s="390">
        <v>21.5</v>
      </c>
      <c r="E196" s="390">
        <v>11.1</v>
      </c>
      <c r="F196" s="390">
        <v>137.3</v>
      </c>
      <c r="G196" s="660">
        <v>28.6</v>
      </c>
      <c r="H196" s="391">
        <v>0</v>
      </c>
      <c r="I196" s="379">
        <v>46</v>
      </c>
      <c r="J196" s="379">
        <v>0</v>
      </c>
      <c r="K196" s="379">
        <v>0</v>
      </c>
      <c r="L196" s="709">
        <v>0</v>
      </c>
      <c r="M196" s="391">
        <v>0</v>
      </c>
      <c r="N196" s="391">
        <v>180</v>
      </c>
      <c r="O196" s="404">
        <v>45.4</v>
      </c>
    </row>
    <row r="197" spans="1:15" ht="12.75">
      <c r="A197" s="62" t="s">
        <v>3</v>
      </c>
      <c r="B197" s="379">
        <v>0</v>
      </c>
      <c r="C197" s="390">
        <v>311</v>
      </c>
      <c r="D197" s="379">
        <v>0</v>
      </c>
      <c r="E197" s="379">
        <v>0</v>
      </c>
      <c r="F197" s="379">
        <v>98.2</v>
      </c>
      <c r="G197" s="379">
        <v>0</v>
      </c>
      <c r="H197" s="391">
        <v>106</v>
      </c>
      <c r="I197" s="379">
        <v>72.5</v>
      </c>
      <c r="J197" s="379">
        <v>0</v>
      </c>
      <c r="K197" s="379">
        <v>0</v>
      </c>
      <c r="L197" s="709">
        <v>0</v>
      </c>
      <c r="M197" s="391">
        <v>0</v>
      </c>
      <c r="N197" s="391">
        <v>120</v>
      </c>
      <c r="O197" s="404">
        <v>53.6</v>
      </c>
    </row>
    <row r="198" spans="1:15" ht="13.5" thickBot="1">
      <c r="A198" s="62" t="s">
        <v>5</v>
      </c>
      <c r="B198" s="390">
        <v>0</v>
      </c>
      <c r="C198" s="380">
        <v>0</v>
      </c>
      <c r="D198" s="380">
        <v>0</v>
      </c>
      <c r="E198" s="380">
        <v>0</v>
      </c>
      <c r="F198" s="380">
        <v>0</v>
      </c>
      <c r="G198" s="660">
        <v>0</v>
      </c>
      <c r="H198" s="391">
        <v>0</v>
      </c>
      <c r="I198" s="379">
        <v>0</v>
      </c>
      <c r="J198" s="379">
        <v>0</v>
      </c>
      <c r="K198" s="379">
        <v>0</v>
      </c>
      <c r="L198" s="709">
        <v>0</v>
      </c>
      <c r="M198" s="391">
        <v>0</v>
      </c>
      <c r="N198" s="391">
        <v>0</v>
      </c>
      <c r="O198" s="672">
        <v>0</v>
      </c>
    </row>
    <row r="199" spans="1:15" ht="13.5" thickBot="1">
      <c r="A199" s="32" t="s">
        <v>13</v>
      </c>
      <c r="B199" s="384">
        <f aca="true" t="shared" si="23" ref="B199:O199">SUM(B195:B198)</f>
        <v>0</v>
      </c>
      <c r="C199" s="384">
        <f t="shared" si="23"/>
        <v>593.6</v>
      </c>
      <c r="D199" s="384">
        <f t="shared" si="23"/>
        <v>172</v>
      </c>
      <c r="E199" s="384">
        <f t="shared" si="23"/>
        <v>11.1</v>
      </c>
      <c r="F199" s="384">
        <f t="shared" si="23"/>
        <v>299</v>
      </c>
      <c r="G199" s="385">
        <f t="shared" si="23"/>
        <v>36.4</v>
      </c>
      <c r="H199" s="384">
        <f t="shared" si="23"/>
        <v>106</v>
      </c>
      <c r="I199" s="384">
        <f t="shared" si="23"/>
        <v>118.5</v>
      </c>
      <c r="J199" s="384">
        <f t="shared" si="23"/>
        <v>0</v>
      </c>
      <c r="K199" s="384">
        <f t="shared" si="23"/>
        <v>0</v>
      </c>
      <c r="L199" s="713">
        <f t="shared" si="23"/>
        <v>0</v>
      </c>
      <c r="M199" s="384">
        <f t="shared" si="23"/>
        <v>218.3</v>
      </c>
      <c r="N199" s="384">
        <f t="shared" si="23"/>
        <v>322.9</v>
      </c>
      <c r="O199" s="718">
        <f t="shared" si="23"/>
        <v>131</v>
      </c>
    </row>
    <row r="200" spans="1:15" ht="12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56"/>
    </row>
    <row r="202" ht="12.75">
      <c r="B202" s="6" t="s">
        <v>43</v>
      </c>
    </row>
    <row r="204" spans="1:15" ht="19.5" customHeight="1">
      <c r="A204" s="1074" t="s">
        <v>19</v>
      </c>
      <c r="B204" s="1076" t="s">
        <v>30</v>
      </c>
      <c r="C204" s="1076"/>
      <c r="D204" s="1076"/>
      <c r="E204" s="1076"/>
      <c r="F204" s="1040" t="s">
        <v>225</v>
      </c>
      <c r="G204" s="1042" t="s">
        <v>226</v>
      </c>
      <c r="H204" s="1064" t="s">
        <v>31</v>
      </c>
      <c r="I204" s="1064"/>
      <c r="J204" s="1064"/>
      <c r="K204" s="1064"/>
      <c r="L204" s="1065"/>
      <c r="M204" s="1035" t="s">
        <v>229</v>
      </c>
      <c r="N204" s="52" t="s">
        <v>1</v>
      </c>
      <c r="O204" s="60" t="s">
        <v>33</v>
      </c>
    </row>
    <row r="205" spans="1:15" ht="20.25" thickBot="1">
      <c r="A205" s="1077"/>
      <c r="B205" s="36" t="s">
        <v>23</v>
      </c>
      <c r="C205" s="37" t="s">
        <v>24</v>
      </c>
      <c r="D205" s="37" t="s">
        <v>16</v>
      </c>
      <c r="E205" s="37" t="s">
        <v>25</v>
      </c>
      <c r="F205" s="1041"/>
      <c r="G205" s="1043"/>
      <c r="H205" s="38" t="s">
        <v>18</v>
      </c>
      <c r="I205" s="38" t="s">
        <v>17</v>
      </c>
      <c r="J205" s="38" t="s">
        <v>26</v>
      </c>
      <c r="K205" s="38" t="s">
        <v>27</v>
      </c>
      <c r="L205" s="711" t="s">
        <v>28</v>
      </c>
      <c r="M205" s="1036"/>
      <c r="N205" s="37" t="s">
        <v>29</v>
      </c>
      <c r="O205" s="40" t="s">
        <v>29</v>
      </c>
    </row>
    <row r="206" spans="1:15" ht="13.5" thickBot="1">
      <c r="A206" s="55" t="s">
        <v>4</v>
      </c>
      <c r="B206" s="459">
        <f>B158+B188+B199</f>
        <v>169</v>
      </c>
      <c r="C206" s="459">
        <f aca="true" t="shared" si="24" ref="C206:O206">C158+C188+C199</f>
        <v>5985.2</v>
      </c>
      <c r="D206" s="459">
        <f t="shared" si="24"/>
        <v>1348.5000000000002</v>
      </c>
      <c r="E206" s="459">
        <f t="shared" si="24"/>
        <v>827.7</v>
      </c>
      <c r="F206" s="459">
        <f t="shared" si="24"/>
        <v>4830.040000000001</v>
      </c>
      <c r="G206" s="459">
        <f t="shared" si="24"/>
        <v>1104.72</v>
      </c>
      <c r="H206" s="459">
        <f t="shared" si="24"/>
        <v>226</v>
      </c>
      <c r="I206" s="459">
        <f t="shared" si="24"/>
        <v>233.5</v>
      </c>
      <c r="J206" s="459">
        <f t="shared" si="24"/>
        <v>0</v>
      </c>
      <c r="K206" s="459">
        <f t="shared" si="24"/>
        <v>0</v>
      </c>
      <c r="L206" s="712">
        <f t="shared" si="24"/>
        <v>771</v>
      </c>
      <c r="M206" s="459">
        <f t="shared" si="24"/>
        <v>7170.7</v>
      </c>
      <c r="N206" s="459">
        <f t="shared" si="24"/>
        <v>3168.8999999999996</v>
      </c>
      <c r="O206" s="716">
        <f t="shared" si="24"/>
        <v>2294</v>
      </c>
    </row>
    <row r="207" spans="1:15" ht="13.5" thickBot="1">
      <c r="A207" s="41" t="s">
        <v>13</v>
      </c>
      <c r="B207" s="426">
        <f aca="true" t="shared" si="25" ref="B207:O207">SUM(B206:B206)</f>
        <v>169</v>
      </c>
      <c r="C207" s="426">
        <f t="shared" si="25"/>
        <v>5985.2</v>
      </c>
      <c r="D207" s="426">
        <f t="shared" si="25"/>
        <v>1348.5000000000002</v>
      </c>
      <c r="E207" s="426">
        <f t="shared" si="25"/>
        <v>827.7</v>
      </c>
      <c r="F207" s="426">
        <f t="shared" si="25"/>
        <v>4830.040000000001</v>
      </c>
      <c r="G207" s="426">
        <f t="shared" si="25"/>
        <v>1104.72</v>
      </c>
      <c r="H207" s="426">
        <f t="shared" si="25"/>
        <v>226</v>
      </c>
      <c r="I207" s="426">
        <f t="shared" si="25"/>
        <v>233.5</v>
      </c>
      <c r="J207" s="426">
        <f t="shared" si="25"/>
        <v>0</v>
      </c>
      <c r="K207" s="426">
        <f t="shared" si="25"/>
        <v>0</v>
      </c>
      <c r="L207" s="680">
        <f t="shared" si="25"/>
        <v>771</v>
      </c>
      <c r="M207" s="426">
        <f t="shared" si="25"/>
        <v>7170.7</v>
      </c>
      <c r="N207" s="426">
        <f t="shared" si="25"/>
        <v>3168.8999999999996</v>
      </c>
      <c r="O207" s="717">
        <f t="shared" si="25"/>
        <v>2294</v>
      </c>
    </row>
    <row r="208" ht="12.75">
      <c r="B208" s="6"/>
    </row>
    <row r="210" spans="2:4" ht="15.75">
      <c r="B210" s="4" t="s">
        <v>146</v>
      </c>
      <c r="C210" s="4"/>
      <c r="D210" s="4"/>
    </row>
    <row r="212" spans="1:15" ht="19.5" customHeight="1">
      <c r="A212" s="1074" t="s">
        <v>19</v>
      </c>
      <c r="B212" s="1076" t="s">
        <v>30</v>
      </c>
      <c r="C212" s="1076"/>
      <c r="D212" s="1076"/>
      <c r="E212" s="1076"/>
      <c r="F212" s="1154" t="s">
        <v>225</v>
      </c>
      <c r="G212" s="1156" t="s">
        <v>226</v>
      </c>
      <c r="H212" s="1064" t="s">
        <v>31</v>
      </c>
      <c r="I212" s="1064"/>
      <c r="J212" s="1064"/>
      <c r="K212" s="1064"/>
      <c r="L212" s="1065"/>
      <c r="M212" s="1035" t="s">
        <v>229</v>
      </c>
      <c r="N212" s="44" t="s">
        <v>32</v>
      </c>
      <c r="O212" s="60" t="s">
        <v>22</v>
      </c>
    </row>
    <row r="213" spans="1:15" ht="20.25" thickBot="1">
      <c r="A213" s="1075"/>
      <c r="B213" s="36" t="s">
        <v>23</v>
      </c>
      <c r="C213" s="37" t="s">
        <v>24</v>
      </c>
      <c r="D213" s="37" t="s">
        <v>16</v>
      </c>
      <c r="E213" s="37" t="s">
        <v>25</v>
      </c>
      <c r="F213" s="1155"/>
      <c r="G213" s="1157"/>
      <c r="H213" s="38" t="s">
        <v>18</v>
      </c>
      <c r="I213" s="38" t="s">
        <v>17</v>
      </c>
      <c r="J213" s="38" t="s">
        <v>26</v>
      </c>
      <c r="K213" s="38" t="s">
        <v>27</v>
      </c>
      <c r="L213" s="711" t="s">
        <v>28</v>
      </c>
      <c r="M213" s="1036"/>
      <c r="N213" s="37" t="s">
        <v>29</v>
      </c>
      <c r="O213" s="40" t="s">
        <v>29</v>
      </c>
    </row>
    <row r="214" spans="1:15" ht="12.75">
      <c r="A214" s="88" t="s">
        <v>57</v>
      </c>
      <c r="B214" s="423">
        <f>B15+B35+B55+B75+B102+B150+B199</f>
        <v>58</v>
      </c>
      <c r="C214" s="423">
        <f>C15+C35+C55+C75+C102+C150+C199</f>
        <v>4623.799999999999</v>
      </c>
      <c r="D214" s="423">
        <f aca="true" t="shared" si="26" ref="D214:O214">D15+D35+D55+D75+D102+D150+D199</f>
        <v>1071.2</v>
      </c>
      <c r="E214" s="423">
        <f t="shared" si="26"/>
        <v>210.9</v>
      </c>
      <c r="F214" s="423">
        <f t="shared" si="26"/>
        <v>2626.2000000000003</v>
      </c>
      <c r="G214" s="423">
        <f t="shared" si="26"/>
        <v>695.1</v>
      </c>
      <c r="H214" s="423">
        <f t="shared" si="26"/>
        <v>226</v>
      </c>
      <c r="I214" s="423">
        <f t="shared" si="26"/>
        <v>233.5</v>
      </c>
      <c r="J214" s="423">
        <f t="shared" si="26"/>
        <v>0</v>
      </c>
      <c r="K214" s="423">
        <f t="shared" si="26"/>
        <v>0</v>
      </c>
      <c r="L214" s="425">
        <f t="shared" si="26"/>
        <v>701.1</v>
      </c>
      <c r="M214" s="423">
        <f t="shared" si="26"/>
        <v>4519.7</v>
      </c>
      <c r="N214" s="423">
        <f t="shared" si="26"/>
        <v>2223.2</v>
      </c>
      <c r="O214" s="719">
        <f t="shared" si="26"/>
        <v>1553.3</v>
      </c>
    </row>
    <row r="215" spans="1:15" ht="12.75">
      <c r="A215" s="89" t="s">
        <v>58</v>
      </c>
      <c r="B215" s="665">
        <f>B169+B144+B138+B125</f>
        <v>0</v>
      </c>
      <c r="C215" s="665">
        <f aca="true" t="shared" si="27" ref="C215:O215">C169+C144+C138+C125</f>
        <v>37.5</v>
      </c>
      <c r="D215" s="665">
        <f t="shared" si="27"/>
        <v>64</v>
      </c>
      <c r="E215" s="665">
        <f t="shared" si="27"/>
        <v>41.5</v>
      </c>
      <c r="F215" s="665">
        <f t="shared" si="27"/>
        <v>271.94</v>
      </c>
      <c r="G215" s="665">
        <f t="shared" si="27"/>
        <v>81.62</v>
      </c>
      <c r="H215" s="665">
        <f t="shared" si="27"/>
        <v>0</v>
      </c>
      <c r="I215" s="665">
        <f t="shared" si="27"/>
        <v>0</v>
      </c>
      <c r="J215" s="665">
        <f t="shared" si="27"/>
        <v>0</v>
      </c>
      <c r="K215" s="665">
        <f t="shared" si="27"/>
        <v>0</v>
      </c>
      <c r="L215" s="681">
        <f t="shared" si="27"/>
        <v>0</v>
      </c>
      <c r="M215" s="665">
        <f t="shared" si="27"/>
        <v>715.1</v>
      </c>
      <c r="N215" s="665">
        <f t="shared" si="27"/>
        <v>223.8</v>
      </c>
      <c r="O215" s="670">
        <f t="shared" si="27"/>
        <v>235</v>
      </c>
    </row>
    <row r="216" spans="1:15" ht="12.75">
      <c r="A216" s="89" t="s">
        <v>59</v>
      </c>
      <c r="B216" s="665">
        <f>B178</f>
        <v>0</v>
      </c>
      <c r="C216" s="665">
        <f aca="true" t="shared" si="28" ref="C216:O216">C178</f>
        <v>707.3</v>
      </c>
      <c r="D216" s="665">
        <f t="shared" si="28"/>
        <v>9</v>
      </c>
      <c r="E216" s="665">
        <f t="shared" si="28"/>
        <v>80.5</v>
      </c>
      <c r="F216" s="665">
        <f t="shared" si="28"/>
        <v>36.7</v>
      </c>
      <c r="G216" s="665">
        <f t="shared" si="28"/>
        <v>21.5</v>
      </c>
      <c r="H216" s="665">
        <f t="shared" si="28"/>
        <v>0</v>
      </c>
      <c r="I216" s="665">
        <f t="shared" si="28"/>
        <v>0</v>
      </c>
      <c r="J216" s="665">
        <f t="shared" si="28"/>
        <v>0</v>
      </c>
      <c r="K216" s="665">
        <f t="shared" si="28"/>
        <v>0</v>
      </c>
      <c r="L216" s="681">
        <f t="shared" si="28"/>
        <v>0</v>
      </c>
      <c r="M216" s="665">
        <f t="shared" si="28"/>
        <v>477.8</v>
      </c>
      <c r="N216" s="665">
        <f t="shared" si="28"/>
        <v>126</v>
      </c>
      <c r="O216" s="670">
        <f t="shared" si="28"/>
        <v>71.9</v>
      </c>
    </row>
    <row r="217" spans="1:15" ht="12.75">
      <c r="A217" s="89" t="s">
        <v>60</v>
      </c>
      <c r="B217" s="667">
        <f>B94+B110+B132</f>
        <v>111</v>
      </c>
      <c r="C217" s="667">
        <f aca="true" t="shared" si="29" ref="C217:O217">C94+C110+C132</f>
        <v>282.7</v>
      </c>
      <c r="D217" s="667">
        <f t="shared" si="29"/>
        <v>0</v>
      </c>
      <c r="E217" s="667">
        <f t="shared" si="29"/>
        <v>149.6</v>
      </c>
      <c r="F217" s="667">
        <f t="shared" si="29"/>
        <v>368.40000000000003</v>
      </c>
      <c r="G217" s="667">
        <f t="shared" si="29"/>
        <v>45.3</v>
      </c>
      <c r="H217" s="667">
        <f t="shared" si="29"/>
        <v>0</v>
      </c>
      <c r="I217" s="667">
        <f t="shared" si="29"/>
        <v>0</v>
      </c>
      <c r="J217" s="667">
        <f t="shared" si="29"/>
        <v>0</v>
      </c>
      <c r="K217" s="667">
        <f t="shared" si="29"/>
        <v>0</v>
      </c>
      <c r="L217" s="682">
        <f t="shared" si="29"/>
        <v>69.9</v>
      </c>
      <c r="M217" s="667">
        <f t="shared" si="29"/>
        <v>240</v>
      </c>
      <c r="N217" s="667">
        <f t="shared" si="29"/>
        <v>275.09999999999997</v>
      </c>
      <c r="O217" s="671">
        <f t="shared" si="29"/>
        <v>122.1</v>
      </c>
    </row>
    <row r="218" spans="1:15" ht="13.5" thickBot="1">
      <c r="A218" s="89" t="s">
        <v>199</v>
      </c>
      <c r="B218" s="667">
        <f>B25+B45+B65+B85+B118</f>
        <v>0</v>
      </c>
      <c r="C218" s="667">
        <f aca="true" t="shared" si="30" ref="C218:O218">C25+C45+C65+C85+C118</f>
        <v>333.90000000000003</v>
      </c>
      <c r="D218" s="667">
        <f t="shared" si="30"/>
        <v>204.3</v>
      </c>
      <c r="E218" s="667">
        <f t="shared" si="30"/>
        <v>345.2</v>
      </c>
      <c r="F218" s="667">
        <f t="shared" si="30"/>
        <v>1526.8</v>
      </c>
      <c r="G218" s="667">
        <f t="shared" si="30"/>
        <v>261.2</v>
      </c>
      <c r="H218" s="667">
        <f t="shared" si="30"/>
        <v>0</v>
      </c>
      <c r="I218" s="667">
        <f t="shared" si="30"/>
        <v>0</v>
      </c>
      <c r="J218" s="667">
        <f t="shared" si="30"/>
        <v>0</v>
      </c>
      <c r="K218" s="667">
        <f t="shared" si="30"/>
        <v>0</v>
      </c>
      <c r="L218" s="682">
        <f t="shared" si="30"/>
        <v>0</v>
      </c>
      <c r="M218" s="667">
        <f t="shared" si="30"/>
        <v>1218.1</v>
      </c>
      <c r="N218" s="667">
        <f t="shared" si="30"/>
        <v>320.79999999999995</v>
      </c>
      <c r="O218" s="671">
        <f t="shared" si="30"/>
        <v>311.7</v>
      </c>
    </row>
    <row r="219" spans="1:15" ht="13.5" thickBot="1">
      <c r="A219" s="41" t="s">
        <v>13</v>
      </c>
      <c r="B219" s="418">
        <f aca="true" t="shared" si="31" ref="B219:O219">SUM(B214:B218)</f>
        <v>169</v>
      </c>
      <c r="C219" s="419">
        <f t="shared" si="31"/>
        <v>5985.199999999999</v>
      </c>
      <c r="D219" s="419">
        <f>SUM(D214:D218)</f>
        <v>1348.5</v>
      </c>
      <c r="E219" s="419">
        <f t="shared" si="31"/>
        <v>827.7</v>
      </c>
      <c r="F219" s="420">
        <f t="shared" si="31"/>
        <v>4830.04</v>
      </c>
      <c r="G219" s="419">
        <f t="shared" si="31"/>
        <v>1104.72</v>
      </c>
      <c r="H219" s="419">
        <f t="shared" si="31"/>
        <v>226</v>
      </c>
      <c r="I219" s="419">
        <f t="shared" si="31"/>
        <v>233.5</v>
      </c>
      <c r="J219" s="419">
        <f t="shared" si="31"/>
        <v>0</v>
      </c>
      <c r="K219" s="419">
        <f t="shared" si="31"/>
        <v>0</v>
      </c>
      <c r="L219" s="421">
        <f t="shared" si="31"/>
        <v>771</v>
      </c>
      <c r="M219" s="418">
        <f t="shared" si="31"/>
        <v>7170.700000000001</v>
      </c>
      <c r="N219" s="419">
        <f t="shared" si="31"/>
        <v>3168.8999999999996</v>
      </c>
      <c r="O219" s="422">
        <f t="shared" si="31"/>
        <v>2294</v>
      </c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3" spans="1:5" ht="12.75">
      <c r="A223" s="88" t="s">
        <v>57</v>
      </c>
      <c r="B223" s="86">
        <f>B214+C214+D214+E214+F214+G214</f>
        <v>9285.199999999999</v>
      </c>
      <c r="E223" s="6" t="s">
        <v>14</v>
      </c>
    </row>
    <row r="224" spans="1:5" ht="12.75">
      <c r="A224" s="89" t="s">
        <v>58</v>
      </c>
      <c r="B224" s="86">
        <f>B215+C215+D215+E215+F215+G215</f>
        <v>496.56</v>
      </c>
      <c r="E224" t="s">
        <v>34</v>
      </c>
    </row>
    <row r="225" spans="1:5" ht="12.75">
      <c r="A225" s="89" t="s">
        <v>59</v>
      </c>
      <c r="B225" s="86">
        <f>B216+C216+D216+E216+F216+G216</f>
        <v>855</v>
      </c>
      <c r="E225" t="s">
        <v>36</v>
      </c>
    </row>
    <row r="226" spans="1:5" ht="12.75">
      <c r="A226" s="89" t="s">
        <v>60</v>
      </c>
      <c r="B226" s="86">
        <f>B217+C217+D217+E217+F217+G217</f>
        <v>957</v>
      </c>
      <c r="E226" t="s">
        <v>35</v>
      </c>
    </row>
    <row r="227" spans="1:2" ht="12.75">
      <c r="A227" s="89" t="s">
        <v>199</v>
      </c>
      <c r="B227" s="86">
        <f>B218+C218+D218+E218+F218+G218</f>
        <v>2671.3999999999996</v>
      </c>
    </row>
    <row r="228" ht="12.75">
      <c r="B228" s="178">
        <f>SUM(B223:B227)</f>
        <v>14265.159999999998</v>
      </c>
    </row>
    <row r="230" ht="12.75">
      <c r="B230" s="64"/>
    </row>
    <row r="232" ht="12.75">
      <c r="B232" s="64"/>
    </row>
    <row r="233" ht="12.75">
      <c r="B233" s="64"/>
    </row>
  </sheetData>
  <sheetProtection/>
  <mergeCells count="163">
    <mergeCell ref="Q75:S75"/>
    <mergeCell ref="Q78:S78"/>
    <mergeCell ref="Q81:S81"/>
    <mergeCell ref="Q66:S66"/>
    <mergeCell ref="Q62:S62"/>
    <mergeCell ref="Q71:S71"/>
    <mergeCell ref="Q72:S72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75"/>
    </row>
    <row r="2" spans="1:20" ht="18" customHeight="1">
      <c r="A2" s="1066" t="s">
        <v>152</v>
      </c>
      <c r="B2" s="1066"/>
      <c r="C2" s="1066"/>
      <c r="D2" s="1066"/>
      <c r="E2" s="1066"/>
      <c r="F2" s="1066"/>
      <c r="G2" s="1066"/>
      <c r="H2" s="1066"/>
      <c r="I2" s="1066"/>
      <c r="J2" s="1066"/>
      <c r="K2" s="11"/>
      <c r="L2" s="11"/>
      <c r="M2" s="11"/>
      <c r="N2" s="11"/>
      <c r="R2" s="364"/>
      <c r="S2" s="1005" t="s">
        <v>254</v>
      </c>
      <c r="T2" s="1005"/>
    </row>
    <row r="3" spans="1:14" ht="15.75" customHeight="1">
      <c r="A3" s="1184" t="s">
        <v>61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"/>
      <c r="L3" s="11"/>
      <c r="M3" s="11"/>
      <c r="N3" s="11"/>
    </row>
    <row r="4" spans="1:14" ht="15">
      <c r="A4" s="1010" t="s">
        <v>220</v>
      </c>
      <c r="B4" s="1010"/>
      <c r="C4" s="1010"/>
      <c r="D4" s="1010"/>
      <c r="E4" s="1010"/>
      <c r="F4" s="1010"/>
      <c r="G4" s="1010"/>
      <c r="H4" s="1010"/>
      <c r="I4" s="1010"/>
      <c r="J4" s="1010"/>
      <c r="K4" s="11"/>
      <c r="L4" s="11"/>
      <c r="M4" s="11"/>
      <c r="N4" s="11"/>
    </row>
    <row r="5" spans="1:20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1"/>
      <c r="L5" s="11"/>
      <c r="M5" s="11"/>
      <c r="N5" s="11"/>
      <c r="S5" s="1189" t="s">
        <v>255</v>
      </c>
      <c r="T5" s="1189"/>
    </row>
    <row r="6" spans="2:20" ht="18.75" customHeight="1">
      <c r="B6" s="4" t="s">
        <v>135</v>
      </c>
      <c r="C6" s="4"/>
      <c r="D6" s="4"/>
      <c r="E6" s="6"/>
      <c r="R6" s="223" t="s">
        <v>153</v>
      </c>
      <c r="S6" s="223" t="s">
        <v>188</v>
      </c>
      <c r="T6" s="223" t="s">
        <v>186</v>
      </c>
    </row>
    <row r="7" spans="1:20" ht="18">
      <c r="A7" s="13"/>
      <c r="B7" s="6" t="s">
        <v>64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047" t="s">
        <v>19</v>
      </c>
      <c r="B8" s="1050" t="s">
        <v>30</v>
      </c>
      <c r="C8" s="1050"/>
      <c r="D8" s="1050"/>
      <c r="E8" s="1050"/>
      <c r="F8" s="1052" t="s">
        <v>225</v>
      </c>
      <c r="G8" s="1052" t="s">
        <v>226</v>
      </c>
      <c r="H8" s="1054" t="s">
        <v>42</v>
      </c>
      <c r="I8" s="1028"/>
      <c r="J8" s="1028"/>
      <c r="K8" s="1028"/>
      <c r="L8" s="1055"/>
      <c r="M8" s="1058" t="s">
        <v>229</v>
      </c>
      <c r="N8" s="47" t="s">
        <v>1</v>
      </c>
      <c r="O8" s="59" t="s">
        <v>33</v>
      </c>
      <c r="R8" s="3">
        <v>2</v>
      </c>
      <c r="S8" s="3">
        <v>2</v>
      </c>
      <c r="T8" s="3">
        <v>128</v>
      </c>
    </row>
    <row r="9" spans="1:20" ht="20.25" thickBot="1">
      <c r="A9" s="1069"/>
      <c r="B9" s="31" t="s">
        <v>23</v>
      </c>
      <c r="C9" s="25" t="s">
        <v>24</v>
      </c>
      <c r="D9" s="25" t="s">
        <v>16</v>
      </c>
      <c r="E9" s="25" t="s">
        <v>25</v>
      </c>
      <c r="F9" s="1053"/>
      <c r="G9" s="1053"/>
      <c r="H9" s="153" t="s">
        <v>18</v>
      </c>
      <c r="I9" s="153" t="s">
        <v>17</v>
      </c>
      <c r="J9" s="260" t="s">
        <v>26</v>
      </c>
      <c r="K9" s="261" t="s">
        <v>27</v>
      </c>
      <c r="L9" s="155" t="s">
        <v>28</v>
      </c>
      <c r="M9" s="1059"/>
      <c r="N9" s="25" t="s">
        <v>29</v>
      </c>
      <c r="O9" s="33" t="s">
        <v>29</v>
      </c>
      <c r="R9" s="3">
        <v>3</v>
      </c>
      <c r="S9" s="3">
        <v>3</v>
      </c>
      <c r="T9" s="3">
        <v>121</v>
      </c>
    </row>
    <row r="10" spans="1:20" ht="12.75">
      <c r="A10" s="58" t="s">
        <v>12</v>
      </c>
      <c r="B10" s="397">
        <v>183</v>
      </c>
      <c r="C10" s="397">
        <v>55.6</v>
      </c>
      <c r="D10" s="397">
        <v>0</v>
      </c>
      <c r="E10" s="397">
        <v>451.46</v>
      </c>
      <c r="F10" s="397">
        <v>303.08</v>
      </c>
      <c r="G10" s="397">
        <v>27.07</v>
      </c>
      <c r="H10" s="725">
        <v>0</v>
      </c>
      <c r="I10" s="380">
        <v>0</v>
      </c>
      <c r="J10" s="380">
        <v>0</v>
      </c>
      <c r="K10" s="720">
        <v>0</v>
      </c>
      <c r="L10" s="728">
        <v>343.05</v>
      </c>
      <c r="M10" s="390">
        <v>399</v>
      </c>
      <c r="N10" s="380">
        <v>276.9</v>
      </c>
      <c r="O10" s="392">
        <v>166.8</v>
      </c>
      <c r="R10" s="3">
        <v>4</v>
      </c>
      <c r="S10" s="3">
        <v>4</v>
      </c>
      <c r="T10" s="3">
        <v>50</v>
      </c>
    </row>
    <row r="11" spans="1:20" ht="13.5" thickBot="1">
      <c r="A11" s="48" t="s">
        <v>3</v>
      </c>
      <c r="B11" s="397">
        <v>183</v>
      </c>
      <c r="C11" s="397">
        <v>215.9</v>
      </c>
      <c r="D11" s="397">
        <v>0</v>
      </c>
      <c r="E11" s="397">
        <v>351.69</v>
      </c>
      <c r="F11" s="397">
        <v>241.82</v>
      </c>
      <c r="G11" s="397">
        <v>26.17</v>
      </c>
      <c r="H11" s="721">
        <v>0</v>
      </c>
      <c r="I11" s="393">
        <v>0</v>
      </c>
      <c r="J11" s="393">
        <v>0</v>
      </c>
      <c r="K11" s="722">
        <v>0</v>
      </c>
      <c r="L11" s="723">
        <v>343</v>
      </c>
      <c r="M11" s="729">
        <v>331.8</v>
      </c>
      <c r="N11" s="393">
        <v>295.2</v>
      </c>
      <c r="O11" s="730">
        <v>154.2</v>
      </c>
      <c r="R11" s="3">
        <v>5</v>
      </c>
      <c r="S11" s="3">
        <v>5</v>
      </c>
      <c r="T11" s="3">
        <v>41</v>
      </c>
    </row>
    <row r="12" spans="1:20" ht="13.5" thickBot="1">
      <c r="A12" s="32" t="s">
        <v>13</v>
      </c>
      <c r="B12" s="396">
        <f>SUM(B10:B11)</f>
        <v>366</v>
      </c>
      <c r="C12" s="396">
        <f aca="true" t="shared" si="0" ref="C12:O12">SUM(C10:C11)</f>
        <v>271.5</v>
      </c>
      <c r="D12" s="396">
        <f t="shared" si="0"/>
        <v>0</v>
      </c>
      <c r="E12" s="396">
        <f t="shared" si="0"/>
        <v>803.15</v>
      </c>
      <c r="F12" s="396">
        <f t="shared" si="0"/>
        <v>544.9</v>
      </c>
      <c r="G12" s="396">
        <f t="shared" si="0"/>
        <v>53.24</v>
      </c>
      <c r="H12" s="396">
        <f t="shared" si="0"/>
        <v>0</v>
      </c>
      <c r="I12" s="396">
        <f t="shared" si="0"/>
        <v>0</v>
      </c>
      <c r="J12" s="396">
        <f t="shared" si="0"/>
        <v>0</v>
      </c>
      <c r="K12" s="396">
        <f t="shared" si="0"/>
        <v>0</v>
      </c>
      <c r="L12" s="398">
        <f t="shared" si="0"/>
        <v>686.05</v>
      </c>
      <c r="M12" s="396">
        <f t="shared" si="0"/>
        <v>730.8</v>
      </c>
      <c r="N12" s="396">
        <f t="shared" si="0"/>
        <v>572.0999999999999</v>
      </c>
      <c r="O12" s="396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64"/>
      <c r="R13" s="3">
        <v>7</v>
      </c>
      <c r="S13" s="3">
        <v>7</v>
      </c>
      <c r="T13" s="3">
        <v>105</v>
      </c>
    </row>
    <row r="14" spans="1:20" ht="18">
      <c r="A14" s="13"/>
      <c r="B14" s="6" t="s">
        <v>67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047" t="s">
        <v>19</v>
      </c>
      <c r="B15" s="1050" t="s">
        <v>30</v>
      </c>
      <c r="C15" s="1050"/>
      <c r="D15" s="1050"/>
      <c r="E15" s="1050"/>
      <c r="F15" s="1018" t="s">
        <v>225</v>
      </c>
      <c r="G15" s="1029" t="s">
        <v>226</v>
      </c>
      <c r="H15" s="1020" t="s">
        <v>42</v>
      </c>
      <c r="I15" s="1020"/>
      <c r="J15" s="1020"/>
      <c r="K15" s="1020"/>
      <c r="L15" s="1021"/>
      <c r="M15" s="1015" t="s">
        <v>229</v>
      </c>
      <c r="N15" s="47" t="s">
        <v>1</v>
      </c>
      <c r="O15" s="59" t="s">
        <v>33</v>
      </c>
      <c r="R15" s="3">
        <v>9</v>
      </c>
      <c r="S15" s="3">
        <v>9</v>
      </c>
      <c r="T15" s="3">
        <v>33</v>
      </c>
    </row>
    <row r="16" spans="1:20" ht="20.25" thickBot="1">
      <c r="A16" s="1069"/>
      <c r="B16" s="31" t="s">
        <v>23</v>
      </c>
      <c r="C16" s="25" t="s">
        <v>24</v>
      </c>
      <c r="D16" s="25" t="s">
        <v>16</v>
      </c>
      <c r="E16" s="25" t="s">
        <v>25</v>
      </c>
      <c r="F16" s="1019"/>
      <c r="G16" s="1030"/>
      <c r="H16" s="153" t="s">
        <v>18</v>
      </c>
      <c r="I16" s="153" t="s">
        <v>17</v>
      </c>
      <c r="J16" s="260" t="s">
        <v>26</v>
      </c>
      <c r="K16" s="261" t="s">
        <v>27</v>
      </c>
      <c r="L16" s="155" t="s">
        <v>28</v>
      </c>
      <c r="M16" s="1016"/>
      <c r="N16" s="25" t="s">
        <v>29</v>
      </c>
      <c r="O16" s="33" t="s">
        <v>29</v>
      </c>
      <c r="R16" s="3">
        <v>10</v>
      </c>
      <c r="S16" s="3">
        <v>10</v>
      </c>
      <c r="T16" s="3">
        <v>83</v>
      </c>
    </row>
    <row r="17" spans="1:20" ht="13.5" thickBot="1">
      <c r="A17" s="58" t="s">
        <v>12</v>
      </c>
      <c r="B17" s="397">
        <v>18.3</v>
      </c>
      <c r="C17" s="397">
        <v>183</v>
      </c>
      <c r="D17" s="397">
        <v>124.54</v>
      </c>
      <c r="E17" s="397">
        <v>66.69</v>
      </c>
      <c r="F17" s="397">
        <v>61.15</v>
      </c>
      <c r="G17" s="397">
        <v>20.28</v>
      </c>
      <c r="H17" s="397">
        <v>0</v>
      </c>
      <c r="I17" s="397">
        <v>249.3</v>
      </c>
      <c r="J17" s="397">
        <v>0</v>
      </c>
      <c r="K17" s="397">
        <v>0</v>
      </c>
      <c r="L17" s="880">
        <v>160</v>
      </c>
      <c r="M17" s="724">
        <v>0</v>
      </c>
      <c r="N17" s="397">
        <v>164</v>
      </c>
      <c r="O17" s="881">
        <v>90.2</v>
      </c>
      <c r="R17" s="3">
        <v>11</v>
      </c>
      <c r="S17" s="3">
        <v>12</v>
      </c>
      <c r="T17" s="3">
        <v>16</v>
      </c>
    </row>
    <row r="18" spans="1:20" ht="13.5" thickBot="1">
      <c r="A18" s="32" t="s">
        <v>13</v>
      </c>
      <c r="B18" s="396">
        <f>B17</f>
        <v>18.3</v>
      </c>
      <c r="C18" s="396">
        <f aca="true" t="shared" si="1" ref="C18:O18">C17</f>
        <v>183</v>
      </c>
      <c r="D18" s="396">
        <f t="shared" si="1"/>
        <v>124.54</v>
      </c>
      <c r="E18" s="396">
        <f t="shared" si="1"/>
        <v>66.69</v>
      </c>
      <c r="F18" s="396">
        <f t="shared" si="1"/>
        <v>61.15</v>
      </c>
      <c r="G18" s="396">
        <f t="shared" si="1"/>
        <v>20.28</v>
      </c>
      <c r="H18" s="396">
        <f t="shared" si="1"/>
        <v>0</v>
      </c>
      <c r="I18" s="396">
        <f t="shared" si="1"/>
        <v>249.3</v>
      </c>
      <c r="J18" s="396">
        <f t="shared" si="1"/>
        <v>0</v>
      </c>
      <c r="K18" s="396">
        <f t="shared" si="1"/>
        <v>0</v>
      </c>
      <c r="L18" s="398">
        <f t="shared" si="1"/>
        <v>160</v>
      </c>
      <c r="M18" s="396">
        <f t="shared" si="1"/>
        <v>0</v>
      </c>
      <c r="N18" s="396">
        <f t="shared" si="1"/>
        <v>164</v>
      </c>
      <c r="O18" s="401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205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047" t="s">
        <v>19</v>
      </c>
      <c r="B21" s="1050" t="s">
        <v>30</v>
      </c>
      <c r="C21" s="1050"/>
      <c r="D21" s="1050"/>
      <c r="E21" s="1050"/>
      <c r="F21" s="1018" t="s">
        <v>225</v>
      </c>
      <c r="G21" s="1029" t="s">
        <v>226</v>
      </c>
      <c r="H21" s="1020" t="s">
        <v>42</v>
      </c>
      <c r="I21" s="1020"/>
      <c r="J21" s="1020"/>
      <c r="K21" s="1020"/>
      <c r="L21" s="1021"/>
      <c r="M21" s="1015" t="s">
        <v>229</v>
      </c>
      <c r="N21" s="47" t="s">
        <v>1</v>
      </c>
      <c r="O21" s="59" t="s">
        <v>33</v>
      </c>
      <c r="R21" s="3">
        <v>15</v>
      </c>
      <c r="S21" s="3">
        <v>17</v>
      </c>
      <c r="T21" s="3">
        <v>43</v>
      </c>
    </row>
    <row r="22" spans="1:20" ht="20.25" thickBot="1">
      <c r="A22" s="1069"/>
      <c r="B22" s="31" t="s">
        <v>23</v>
      </c>
      <c r="C22" s="25" t="s">
        <v>24</v>
      </c>
      <c r="D22" s="25" t="s">
        <v>16</v>
      </c>
      <c r="E22" s="25" t="s">
        <v>25</v>
      </c>
      <c r="F22" s="1019"/>
      <c r="G22" s="1030"/>
      <c r="H22" s="153" t="s">
        <v>18</v>
      </c>
      <c r="I22" s="153" t="s">
        <v>17</v>
      </c>
      <c r="J22" s="260" t="s">
        <v>26</v>
      </c>
      <c r="K22" s="261" t="s">
        <v>27</v>
      </c>
      <c r="L22" s="155" t="s">
        <v>28</v>
      </c>
      <c r="M22" s="1016"/>
      <c r="N22" s="25" t="s">
        <v>29</v>
      </c>
      <c r="O22" s="33" t="s">
        <v>29</v>
      </c>
      <c r="R22" s="3">
        <v>16</v>
      </c>
      <c r="S22" s="3">
        <v>18</v>
      </c>
      <c r="T22" s="3">
        <v>43</v>
      </c>
    </row>
    <row r="23" spans="1:20" ht="13.5" thickBot="1">
      <c r="A23" s="58" t="s">
        <v>10</v>
      </c>
      <c r="B23" s="397">
        <v>0</v>
      </c>
      <c r="C23" s="397">
        <v>0</v>
      </c>
      <c r="D23" s="397">
        <v>160.53</v>
      </c>
      <c r="E23" s="397">
        <v>17.98</v>
      </c>
      <c r="F23" s="397">
        <v>71.78</v>
      </c>
      <c r="G23" s="397">
        <v>13.89</v>
      </c>
      <c r="H23" s="397">
        <v>0</v>
      </c>
      <c r="I23" s="397">
        <v>0</v>
      </c>
      <c r="J23" s="397">
        <v>0</v>
      </c>
      <c r="K23" s="397">
        <v>0</v>
      </c>
      <c r="L23" s="726">
        <v>0</v>
      </c>
      <c r="M23" s="390">
        <v>0</v>
      </c>
      <c r="N23" s="380">
        <v>33.35</v>
      </c>
      <c r="O23" s="392">
        <v>26.59</v>
      </c>
      <c r="R23" s="3">
        <v>17</v>
      </c>
      <c r="S23" s="3">
        <v>19</v>
      </c>
      <c r="T23" s="3">
        <v>66</v>
      </c>
    </row>
    <row r="24" spans="1:20" ht="13.5" thickBot="1">
      <c r="A24" s="32" t="s">
        <v>13</v>
      </c>
      <c r="B24" s="396">
        <f aca="true" t="shared" si="2" ref="B24:G24">B23</f>
        <v>0</v>
      </c>
      <c r="C24" s="396">
        <f t="shared" si="2"/>
        <v>0</v>
      </c>
      <c r="D24" s="396">
        <f t="shared" si="2"/>
        <v>160.53</v>
      </c>
      <c r="E24" s="396">
        <f t="shared" si="2"/>
        <v>17.98</v>
      </c>
      <c r="F24" s="396">
        <f t="shared" si="2"/>
        <v>71.78</v>
      </c>
      <c r="G24" s="396">
        <f t="shared" si="2"/>
        <v>13.89</v>
      </c>
      <c r="H24" s="396">
        <f aca="true" t="shared" si="3" ref="H24:O24">H23</f>
        <v>0</v>
      </c>
      <c r="I24" s="396">
        <f t="shared" si="3"/>
        <v>0</v>
      </c>
      <c r="J24" s="396">
        <f t="shared" si="3"/>
        <v>0</v>
      </c>
      <c r="K24" s="396">
        <f t="shared" si="3"/>
        <v>0</v>
      </c>
      <c r="L24" s="398">
        <f t="shared" si="3"/>
        <v>0</v>
      </c>
      <c r="M24" s="396">
        <f t="shared" si="3"/>
        <v>0</v>
      </c>
      <c r="N24" s="396">
        <f t="shared" si="3"/>
        <v>33.35</v>
      </c>
      <c r="O24" s="401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68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047" t="s">
        <v>19</v>
      </c>
      <c r="B27" s="1050" t="s">
        <v>30</v>
      </c>
      <c r="C27" s="1050"/>
      <c r="D27" s="1050"/>
      <c r="E27" s="1050"/>
      <c r="F27" s="1018" t="s">
        <v>225</v>
      </c>
      <c r="G27" s="1029" t="s">
        <v>226</v>
      </c>
      <c r="H27" s="1020" t="s">
        <v>42</v>
      </c>
      <c r="I27" s="1020"/>
      <c r="J27" s="1020"/>
      <c r="K27" s="1020"/>
      <c r="L27" s="1021"/>
      <c r="M27" s="1015" t="s">
        <v>229</v>
      </c>
      <c r="N27" s="47" t="s">
        <v>1</v>
      </c>
      <c r="O27" s="59" t="s">
        <v>33</v>
      </c>
      <c r="R27" s="3">
        <v>21</v>
      </c>
      <c r="S27" s="3">
        <v>23</v>
      </c>
      <c r="T27" s="3">
        <v>147</v>
      </c>
    </row>
    <row r="28" spans="1:20" ht="20.25" thickBot="1">
      <c r="A28" s="1069"/>
      <c r="B28" s="31" t="s">
        <v>23</v>
      </c>
      <c r="C28" s="25" t="s">
        <v>24</v>
      </c>
      <c r="D28" s="25" t="s">
        <v>16</v>
      </c>
      <c r="E28" s="25" t="s">
        <v>25</v>
      </c>
      <c r="F28" s="1019"/>
      <c r="G28" s="1030"/>
      <c r="H28" s="153" t="s">
        <v>18</v>
      </c>
      <c r="I28" s="153" t="s">
        <v>17</v>
      </c>
      <c r="J28" s="260" t="s">
        <v>26</v>
      </c>
      <c r="K28" s="261" t="s">
        <v>27</v>
      </c>
      <c r="L28" s="155" t="s">
        <v>28</v>
      </c>
      <c r="M28" s="1016"/>
      <c r="N28" s="25" t="s">
        <v>29</v>
      </c>
      <c r="O28" s="33" t="s">
        <v>29</v>
      </c>
      <c r="R28" s="3">
        <v>22</v>
      </c>
      <c r="S28" s="3">
        <v>24</v>
      </c>
      <c r="T28" s="3">
        <v>148</v>
      </c>
    </row>
    <row r="29" spans="1:20" ht="13.5" thickBot="1">
      <c r="A29" s="58" t="s">
        <v>12</v>
      </c>
      <c r="B29" s="397">
        <v>0</v>
      </c>
      <c r="C29" s="397">
        <v>0</v>
      </c>
      <c r="D29" s="397">
        <v>0</v>
      </c>
      <c r="E29" s="397">
        <v>11.89</v>
      </c>
      <c r="F29" s="397">
        <v>2.84</v>
      </c>
      <c r="G29" s="397">
        <v>4.12</v>
      </c>
      <c r="H29" s="397">
        <v>0</v>
      </c>
      <c r="I29" s="397">
        <v>0</v>
      </c>
      <c r="J29" s="397">
        <v>0</v>
      </c>
      <c r="K29" s="397">
        <v>0</v>
      </c>
      <c r="L29" s="728"/>
      <c r="M29" s="390">
        <v>0</v>
      </c>
      <c r="N29" s="380">
        <v>9</v>
      </c>
      <c r="O29" s="392">
        <v>12.8</v>
      </c>
      <c r="R29" s="3">
        <v>23</v>
      </c>
      <c r="S29" s="3">
        <v>25</v>
      </c>
      <c r="T29" s="3">
        <v>83</v>
      </c>
    </row>
    <row r="30" spans="1:20" ht="13.5" thickBot="1">
      <c r="A30" s="32" t="s">
        <v>13</v>
      </c>
      <c r="B30" s="396">
        <f>B29</f>
        <v>0</v>
      </c>
      <c r="C30" s="396">
        <f>C29</f>
        <v>0</v>
      </c>
      <c r="D30" s="396">
        <f>D29</f>
        <v>0</v>
      </c>
      <c r="E30" s="396">
        <f>E29</f>
        <v>11.89</v>
      </c>
      <c r="F30" s="396">
        <f>F29</f>
        <v>2.84</v>
      </c>
      <c r="G30" s="396">
        <f aca="true" t="shared" si="4" ref="G30:O30">G29</f>
        <v>4.12</v>
      </c>
      <c r="H30" s="396">
        <f t="shared" si="4"/>
        <v>0</v>
      </c>
      <c r="I30" s="396">
        <f t="shared" si="4"/>
        <v>0</v>
      </c>
      <c r="J30" s="396">
        <f t="shared" si="4"/>
        <v>0</v>
      </c>
      <c r="K30" s="396">
        <f t="shared" si="4"/>
        <v>0</v>
      </c>
      <c r="L30" s="398">
        <f t="shared" si="4"/>
        <v>0</v>
      </c>
      <c r="M30" s="396">
        <f t="shared" si="4"/>
        <v>0</v>
      </c>
      <c r="N30" s="396">
        <f t="shared" si="4"/>
        <v>9</v>
      </c>
      <c r="O30" s="401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94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047" t="s">
        <v>19</v>
      </c>
      <c r="B33" s="1050" t="s">
        <v>30</v>
      </c>
      <c r="C33" s="1050"/>
      <c r="D33" s="1050"/>
      <c r="E33" s="1050"/>
      <c r="F33" s="1018" t="s">
        <v>225</v>
      </c>
      <c r="G33" s="1029" t="s">
        <v>226</v>
      </c>
      <c r="H33" s="1020" t="s">
        <v>42</v>
      </c>
      <c r="I33" s="1020"/>
      <c r="J33" s="1020"/>
      <c r="K33" s="1020"/>
      <c r="L33" s="1021"/>
      <c r="M33" s="1015" t="s">
        <v>229</v>
      </c>
      <c r="N33" s="47" t="s">
        <v>1</v>
      </c>
      <c r="O33" s="59" t="s">
        <v>33</v>
      </c>
      <c r="R33" s="3">
        <v>27</v>
      </c>
      <c r="S33" s="3">
        <v>30</v>
      </c>
      <c r="T33" s="3">
        <v>46</v>
      </c>
    </row>
    <row r="34" spans="1:20" ht="20.25" thickBot="1">
      <c r="A34" s="1069"/>
      <c r="B34" s="31" t="s">
        <v>23</v>
      </c>
      <c r="C34" s="25" t="s">
        <v>24</v>
      </c>
      <c r="D34" s="25" t="s">
        <v>16</v>
      </c>
      <c r="E34" s="25" t="s">
        <v>25</v>
      </c>
      <c r="F34" s="1019"/>
      <c r="G34" s="1030"/>
      <c r="H34" s="153" t="s">
        <v>18</v>
      </c>
      <c r="I34" s="153" t="s">
        <v>17</v>
      </c>
      <c r="J34" s="260" t="s">
        <v>26</v>
      </c>
      <c r="K34" s="261" t="s">
        <v>27</v>
      </c>
      <c r="L34" s="350" t="s">
        <v>28</v>
      </c>
      <c r="M34" s="1016"/>
      <c r="N34" s="25" t="s">
        <v>29</v>
      </c>
      <c r="O34" s="33" t="s">
        <v>29</v>
      </c>
      <c r="R34" s="3">
        <v>28</v>
      </c>
      <c r="S34" s="3">
        <v>31</v>
      </c>
      <c r="T34" s="3">
        <v>55</v>
      </c>
    </row>
    <row r="35" spans="1:20" ht="12.75">
      <c r="A35" s="58" t="s">
        <v>12</v>
      </c>
      <c r="B35" s="397">
        <v>0</v>
      </c>
      <c r="C35" s="397">
        <v>0</v>
      </c>
      <c r="D35" s="397">
        <v>0</v>
      </c>
      <c r="E35" s="397">
        <v>103.47</v>
      </c>
      <c r="F35" s="397">
        <v>92.95</v>
      </c>
      <c r="G35" s="397">
        <v>15.5</v>
      </c>
      <c r="H35" s="397">
        <v>0</v>
      </c>
      <c r="I35" s="397">
        <v>0</v>
      </c>
      <c r="J35" s="397">
        <v>0</v>
      </c>
      <c r="K35" s="397">
        <v>0</v>
      </c>
      <c r="L35" s="410">
        <v>0</v>
      </c>
      <c r="M35" s="724">
        <v>0</v>
      </c>
      <c r="N35" s="397">
        <v>49.8</v>
      </c>
      <c r="O35" s="744">
        <v>46.8</v>
      </c>
      <c r="R35" s="3">
        <v>29</v>
      </c>
      <c r="S35" s="3">
        <v>32</v>
      </c>
      <c r="T35" s="3">
        <v>41</v>
      </c>
    </row>
    <row r="36" spans="1:20" ht="13.5" thickBot="1">
      <c r="A36" s="58" t="s">
        <v>3</v>
      </c>
      <c r="B36" s="397">
        <v>0</v>
      </c>
      <c r="C36" s="397">
        <v>141.69</v>
      </c>
      <c r="D36" s="397">
        <v>0</v>
      </c>
      <c r="E36" s="397">
        <v>15.8</v>
      </c>
      <c r="F36" s="397">
        <v>69</v>
      </c>
      <c r="G36" s="397">
        <v>31.09</v>
      </c>
      <c r="H36" s="397">
        <v>0</v>
      </c>
      <c r="I36" s="397">
        <v>0</v>
      </c>
      <c r="J36" s="397">
        <v>0</v>
      </c>
      <c r="K36" s="397">
        <v>0</v>
      </c>
      <c r="L36" s="727">
        <v>0</v>
      </c>
      <c r="M36" s="724">
        <v>0</v>
      </c>
      <c r="N36" s="397">
        <v>97.91</v>
      </c>
      <c r="O36" s="746">
        <v>47.19</v>
      </c>
      <c r="R36" s="3">
        <v>30</v>
      </c>
      <c r="S36" s="3">
        <v>33</v>
      </c>
      <c r="T36" s="3">
        <v>24</v>
      </c>
    </row>
    <row r="37" spans="1:20" ht="13.5" thickBot="1">
      <c r="A37" s="32" t="s">
        <v>13</v>
      </c>
      <c r="B37" s="396">
        <f>B36+B35</f>
        <v>0</v>
      </c>
      <c r="C37" s="396">
        <f aca="true" t="shared" si="5" ref="C37:K37">C36+C35</f>
        <v>141.69</v>
      </c>
      <c r="D37" s="396">
        <f t="shared" si="5"/>
        <v>0</v>
      </c>
      <c r="E37" s="396">
        <f t="shared" si="5"/>
        <v>119.27</v>
      </c>
      <c r="F37" s="396">
        <f t="shared" si="5"/>
        <v>161.95</v>
      </c>
      <c r="G37" s="396">
        <f t="shared" si="5"/>
        <v>46.59</v>
      </c>
      <c r="H37" s="396">
        <f t="shared" si="5"/>
        <v>0</v>
      </c>
      <c r="I37" s="396">
        <f t="shared" si="5"/>
        <v>0</v>
      </c>
      <c r="J37" s="396">
        <f t="shared" si="5"/>
        <v>0</v>
      </c>
      <c r="K37" s="396">
        <f t="shared" si="5"/>
        <v>0</v>
      </c>
      <c r="L37" s="398">
        <f>L35+L36</f>
        <v>0</v>
      </c>
      <c r="M37" s="396">
        <f>M35+M36</f>
        <v>0</v>
      </c>
      <c r="N37" s="396">
        <f>N35+N36</f>
        <v>147.70999999999998</v>
      </c>
      <c r="O37" s="401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202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047" t="s">
        <v>19</v>
      </c>
      <c r="B39" s="1050" t="s">
        <v>30</v>
      </c>
      <c r="C39" s="1050"/>
      <c r="D39" s="1050"/>
      <c r="E39" s="1050"/>
      <c r="F39" s="1018" t="s">
        <v>225</v>
      </c>
      <c r="G39" s="1029" t="s">
        <v>226</v>
      </c>
      <c r="H39" s="1020" t="s">
        <v>42</v>
      </c>
      <c r="I39" s="1020"/>
      <c r="J39" s="1020"/>
      <c r="K39" s="1020"/>
      <c r="L39" s="1021"/>
      <c r="M39" s="1015" t="s">
        <v>229</v>
      </c>
      <c r="N39" s="47" t="s">
        <v>1</v>
      </c>
      <c r="O39" s="59" t="s">
        <v>33</v>
      </c>
      <c r="R39" s="3">
        <v>33</v>
      </c>
      <c r="S39" s="3">
        <v>36</v>
      </c>
      <c r="T39" s="3">
        <v>55</v>
      </c>
    </row>
    <row r="40" spans="1:20" ht="20.25" thickBot="1">
      <c r="A40" s="1069"/>
      <c r="B40" s="31" t="s">
        <v>23</v>
      </c>
      <c r="C40" s="25" t="s">
        <v>24</v>
      </c>
      <c r="D40" s="25" t="s">
        <v>16</v>
      </c>
      <c r="E40" s="25" t="s">
        <v>25</v>
      </c>
      <c r="F40" s="1019"/>
      <c r="G40" s="1030"/>
      <c r="H40" s="153" t="s">
        <v>18</v>
      </c>
      <c r="I40" s="153" t="s">
        <v>17</v>
      </c>
      <c r="J40" s="260" t="s">
        <v>26</v>
      </c>
      <c r="K40" s="261" t="s">
        <v>27</v>
      </c>
      <c r="L40" s="155" t="s">
        <v>28</v>
      </c>
      <c r="M40" s="1016"/>
      <c r="N40" s="25" t="s">
        <v>29</v>
      </c>
      <c r="O40" s="33" t="s">
        <v>29</v>
      </c>
      <c r="R40" s="3">
        <v>34</v>
      </c>
      <c r="S40" s="3">
        <v>37</v>
      </c>
      <c r="T40" s="3">
        <v>21</v>
      </c>
    </row>
    <row r="41" spans="1:20" ht="13.5" thickBot="1">
      <c r="A41" s="264" t="s">
        <v>210</v>
      </c>
      <c r="B41" s="397">
        <v>0</v>
      </c>
      <c r="C41" s="397">
        <v>0</v>
      </c>
      <c r="D41" s="397">
        <v>0</v>
      </c>
      <c r="E41" s="397">
        <v>30.3</v>
      </c>
      <c r="F41" s="397">
        <v>18.13</v>
      </c>
      <c r="G41" s="397">
        <v>2.66</v>
      </c>
      <c r="H41" s="397">
        <v>0</v>
      </c>
      <c r="I41" s="397">
        <v>0</v>
      </c>
      <c r="J41" s="397">
        <v>0</v>
      </c>
      <c r="K41" s="397">
        <v>0</v>
      </c>
      <c r="L41" s="728">
        <v>0</v>
      </c>
      <c r="M41" s="390">
        <v>0</v>
      </c>
      <c r="N41" s="380">
        <v>40.14</v>
      </c>
      <c r="O41" s="392">
        <v>19.16</v>
      </c>
      <c r="R41" s="3">
        <v>35</v>
      </c>
      <c r="S41" s="3">
        <v>38</v>
      </c>
      <c r="T41" s="3">
        <v>57</v>
      </c>
    </row>
    <row r="42" spans="1:20" ht="13.5" thickBot="1">
      <c r="A42" s="32" t="s">
        <v>13</v>
      </c>
      <c r="B42" s="396">
        <f>B41</f>
        <v>0</v>
      </c>
      <c r="C42" s="396">
        <f>C41</f>
        <v>0</v>
      </c>
      <c r="D42" s="396">
        <f>D41</f>
        <v>0</v>
      </c>
      <c r="E42" s="396">
        <f>E41</f>
        <v>30.3</v>
      </c>
      <c r="F42" s="396">
        <f>F41</f>
        <v>18.13</v>
      </c>
      <c r="G42" s="396">
        <f aca="true" t="shared" si="6" ref="G42:O42">G41</f>
        <v>2.66</v>
      </c>
      <c r="H42" s="396">
        <f t="shared" si="6"/>
        <v>0</v>
      </c>
      <c r="I42" s="396">
        <f t="shared" si="6"/>
        <v>0</v>
      </c>
      <c r="J42" s="396">
        <f t="shared" si="6"/>
        <v>0</v>
      </c>
      <c r="K42" s="396">
        <f t="shared" si="6"/>
        <v>0</v>
      </c>
      <c r="L42" s="398">
        <f t="shared" si="6"/>
        <v>0</v>
      </c>
      <c r="M42" s="396">
        <f t="shared" si="6"/>
        <v>0</v>
      </c>
      <c r="N42" s="396">
        <f t="shared" si="6"/>
        <v>40.14</v>
      </c>
      <c r="O42" s="401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206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047" t="s">
        <v>19</v>
      </c>
      <c r="B45" s="1050" t="s">
        <v>30</v>
      </c>
      <c r="C45" s="1050"/>
      <c r="D45" s="1050"/>
      <c r="E45" s="1050"/>
      <c r="F45" s="1018" t="s">
        <v>225</v>
      </c>
      <c r="G45" s="1029" t="s">
        <v>226</v>
      </c>
      <c r="H45" s="1020" t="s">
        <v>42</v>
      </c>
      <c r="I45" s="1020"/>
      <c r="J45" s="1020"/>
      <c r="K45" s="1020"/>
      <c r="L45" s="1021"/>
      <c r="M45" s="1015" t="s">
        <v>229</v>
      </c>
      <c r="N45" s="47" t="s">
        <v>1</v>
      </c>
      <c r="O45" s="59" t="s">
        <v>33</v>
      </c>
      <c r="R45" s="3">
        <v>39</v>
      </c>
      <c r="S45" s="3">
        <v>42</v>
      </c>
      <c r="T45" s="3">
        <v>51</v>
      </c>
    </row>
    <row r="46" spans="1:20" ht="20.25" thickBot="1">
      <c r="A46" s="1069"/>
      <c r="B46" s="31" t="s">
        <v>23</v>
      </c>
      <c r="C46" s="25" t="s">
        <v>24</v>
      </c>
      <c r="D46" s="25" t="s">
        <v>16</v>
      </c>
      <c r="E46" s="25" t="s">
        <v>25</v>
      </c>
      <c r="F46" s="1019"/>
      <c r="G46" s="1030"/>
      <c r="H46" s="153" t="s">
        <v>18</v>
      </c>
      <c r="I46" s="153" t="s">
        <v>17</v>
      </c>
      <c r="J46" s="260" t="s">
        <v>26</v>
      </c>
      <c r="K46" s="261" t="s">
        <v>27</v>
      </c>
      <c r="L46" s="155" t="s">
        <v>28</v>
      </c>
      <c r="M46" s="1016"/>
      <c r="N46" s="25" t="s">
        <v>29</v>
      </c>
      <c r="O46" s="33" t="s">
        <v>29</v>
      </c>
      <c r="R46" s="3">
        <v>40</v>
      </c>
      <c r="S46" s="3">
        <v>43</v>
      </c>
      <c r="T46" s="3">
        <v>51</v>
      </c>
    </row>
    <row r="47" spans="1:20" ht="13.5" thickBot="1">
      <c r="A47" s="58" t="s">
        <v>12</v>
      </c>
      <c r="B47" s="397">
        <v>0</v>
      </c>
      <c r="C47" s="397">
        <v>0</v>
      </c>
      <c r="D47" s="397">
        <v>0</v>
      </c>
      <c r="E47" s="397">
        <v>168.53</v>
      </c>
      <c r="F47" s="397">
        <v>47.76</v>
      </c>
      <c r="G47" s="397">
        <v>12</v>
      </c>
      <c r="H47" s="397">
        <v>0</v>
      </c>
      <c r="I47" s="397">
        <v>0</v>
      </c>
      <c r="J47" s="397">
        <v>0</v>
      </c>
      <c r="K47" s="397">
        <v>0</v>
      </c>
      <c r="L47" s="728">
        <v>0</v>
      </c>
      <c r="M47" s="390">
        <v>0</v>
      </c>
      <c r="N47" s="390">
        <v>52.43</v>
      </c>
      <c r="O47" s="399">
        <v>39.6</v>
      </c>
      <c r="R47" s="3">
        <v>41</v>
      </c>
      <c r="S47" s="3">
        <v>45</v>
      </c>
      <c r="T47" s="3">
        <v>104</v>
      </c>
    </row>
    <row r="48" spans="1:20" ht="13.5" thickBot="1">
      <c r="A48" s="32" t="s">
        <v>13</v>
      </c>
      <c r="B48" s="396">
        <f>B47</f>
        <v>0</v>
      </c>
      <c r="C48" s="396">
        <f>C47</f>
        <v>0</v>
      </c>
      <c r="D48" s="396">
        <f>D47</f>
        <v>0</v>
      </c>
      <c r="E48" s="396">
        <f>E47</f>
        <v>168.53</v>
      </c>
      <c r="F48" s="396">
        <f>F47</f>
        <v>47.76</v>
      </c>
      <c r="G48" s="396">
        <f aca="true" t="shared" si="7" ref="G48:O48">G47</f>
        <v>12</v>
      </c>
      <c r="H48" s="396">
        <f t="shared" si="7"/>
        <v>0</v>
      </c>
      <c r="I48" s="396">
        <f t="shared" si="7"/>
        <v>0</v>
      </c>
      <c r="J48" s="396">
        <f t="shared" si="7"/>
        <v>0</v>
      </c>
      <c r="K48" s="396">
        <f t="shared" si="7"/>
        <v>0</v>
      </c>
      <c r="L48" s="398">
        <f t="shared" si="7"/>
        <v>0</v>
      </c>
      <c r="M48" s="396">
        <f t="shared" si="7"/>
        <v>0</v>
      </c>
      <c r="N48" s="396">
        <f t="shared" si="7"/>
        <v>52.43</v>
      </c>
      <c r="O48" s="401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73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047" t="s">
        <v>19</v>
      </c>
      <c r="B51" s="1050" t="s">
        <v>30</v>
      </c>
      <c r="C51" s="1050"/>
      <c r="D51" s="1050"/>
      <c r="E51" s="1050"/>
      <c r="F51" s="1018" t="s">
        <v>225</v>
      </c>
      <c r="G51" s="1029" t="s">
        <v>226</v>
      </c>
      <c r="H51" s="1020" t="s">
        <v>42</v>
      </c>
      <c r="I51" s="1020"/>
      <c r="J51" s="1020"/>
      <c r="K51" s="1020"/>
      <c r="L51" s="1021"/>
      <c r="M51" s="1015" t="s">
        <v>229</v>
      </c>
      <c r="N51" s="47" t="s">
        <v>1</v>
      </c>
      <c r="O51" s="59" t="s">
        <v>33</v>
      </c>
      <c r="R51" s="3">
        <v>45</v>
      </c>
      <c r="S51" s="3">
        <v>51</v>
      </c>
      <c r="T51" s="3">
        <v>56</v>
      </c>
    </row>
    <row r="52" spans="1:20" ht="20.25" thickBot="1">
      <c r="A52" s="1069"/>
      <c r="B52" s="31" t="s">
        <v>23</v>
      </c>
      <c r="C52" s="25" t="s">
        <v>24</v>
      </c>
      <c r="D52" s="25" t="s">
        <v>16</v>
      </c>
      <c r="E52" s="25" t="s">
        <v>25</v>
      </c>
      <c r="F52" s="1019"/>
      <c r="G52" s="1030"/>
      <c r="H52" s="153" t="s">
        <v>18</v>
      </c>
      <c r="I52" s="153" t="s">
        <v>17</v>
      </c>
      <c r="J52" s="260" t="s">
        <v>26</v>
      </c>
      <c r="K52" s="261" t="s">
        <v>27</v>
      </c>
      <c r="L52" s="155" t="s">
        <v>28</v>
      </c>
      <c r="M52" s="1016"/>
      <c r="N52" s="25" t="s">
        <v>29</v>
      </c>
      <c r="O52" s="33" t="s">
        <v>29</v>
      </c>
      <c r="R52" s="3">
        <v>46</v>
      </c>
      <c r="S52" s="3">
        <v>52</v>
      </c>
      <c r="T52" s="3">
        <v>57</v>
      </c>
    </row>
    <row r="53" spans="1:20" ht="13.5" thickBot="1">
      <c r="A53" s="58" t="s">
        <v>12</v>
      </c>
      <c r="B53" s="397">
        <v>0</v>
      </c>
      <c r="C53" s="397">
        <v>0</v>
      </c>
      <c r="D53" s="397">
        <v>0</v>
      </c>
      <c r="E53" s="397">
        <v>11.96</v>
      </c>
      <c r="F53" s="397">
        <v>31.3</v>
      </c>
      <c r="G53" s="397">
        <v>10.01</v>
      </c>
      <c r="H53" s="725">
        <v>0</v>
      </c>
      <c r="I53" s="380">
        <v>0</v>
      </c>
      <c r="J53" s="380">
        <v>0</v>
      </c>
      <c r="K53" s="720">
        <v>0</v>
      </c>
      <c r="L53" s="728">
        <v>0</v>
      </c>
      <c r="M53" s="390">
        <v>0</v>
      </c>
      <c r="N53" s="720">
        <v>7.28</v>
      </c>
      <c r="O53" s="392">
        <v>17.88</v>
      </c>
      <c r="R53" s="3">
        <v>47</v>
      </c>
      <c r="S53" s="3">
        <v>53</v>
      </c>
      <c r="T53" s="3">
        <v>16</v>
      </c>
    </row>
    <row r="54" spans="1:20" ht="13.5" thickBot="1">
      <c r="A54" s="32" t="s">
        <v>13</v>
      </c>
      <c r="B54" s="396">
        <f>B53</f>
        <v>0</v>
      </c>
      <c r="C54" s="396">
        <f>C53</f>
        <v>0</v>
      </c>
      <c r="D54" s="396">
        <f>D53</f>
        <v>0</v>
      </c>
      <c r="E54" s="396">
        <f>E53</f>
        <v>11.96</v>
      </c>
      <c r="F54" s="396">
        <f>F53</f>
        <v>31.3</v>
      </c>
      <c r="G54" s="396">
        <f aca="true" t="shared" si="8" ref="G54:O54">G53</f>
        <v>10.01</v>
      </c>
      <c r="H54" s="396">
        <f t="shared" si="8"/>
        <v>0</v>
      </c>
      <c r="I54" s="396">
        <f t="shared" si="8"/>
        <v>0</v>
      </c>
      <c r="J54" s="396">
        <f t="shared" si="8"/>
        <v>0</v>
      </c>
      <c r="K54" s="396">
        <f t="shared" si="8"/>
        <v>0</v>
      </c>
      <c r="L54" s="398">
        <f t="shared" si="8"/>
        <v>0</v>
      </c>
      <c r="M54" s="396">
        <f t="shared" si="8"/>
        <v>0</v>
      </c>
      <c r="N54" s="396">
        <f t="shared" si="8"/>
        <v>7.28</v>
      </c>
      <c r="O54" s="401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163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047" t="s">
        <v>19</v>
      </c>
      <c r="B57" s="1050" t="s">
        <v>30</v>
      </c>
      <c r="C57" s="1050"/>
      <c r="D57" s="1050"/>
      <c r="E57" s="1050"/>
      <c r="F57" s="1082" t="s">
        <v>20</v>
      </c>
      <c r="G57" s="1078" t="s">
        <v>0</v>
      </c>
      <c r="H57" s="1067" t="s">
        <v>31</v>
      </c>
      <c r="I57" s="1067"/>
      <c r="J57" s="1067"/>
      <c r="K57" s="1067"/>
      <c r="L57" s="1068"/>
      <c r="M57" s="1159" t="s">
        <v>21</v>
      </c>
      <c r="N57" s="47" t="s">
        <v>1</v>
      </c>
      <c r="O57" s="59" t="s">
        <v>33</v>
      </c>
      <c r="R57" s="3">
        <v>51</v>
      </c>
      <c r="S57" s="3">
        <v>60</v>
      </c>
      <c r="T57" s="3">
        <v>50</v>
      </c>
    </row>
    <row r="58" spans="1:20" ht="20.25" thickBot="1">
      <c r="A58" s="1069"/>
      <c r="B58" s="31" t="s">
        <v>23</v>
      </c>
      <c r="C58" s="25" t="s">
        <v>24</v>
      </c>
      <c r="D58" s="25" t="s">
        <v>16</v>
      </c>
      <c r="E58" s="25" t="s">
        <v>25</v>
      </c>
      <c r="F58" s="1083"/>
      <c r="G58" s="1079"/>
      <c r="H58" s="28" t="s">
        <v>18</v>
      </c>
      <c r="I58" s="28" t="s">
        <v>17</v>
      </c>
      <c r="J58" s="28" t="s">
        <v>26</v>
      </c>
      <c r="K58" s="29" t="s">
        <v>27</v>
      </c>
      <c r="L58" s="30" t="s">
        <v>28</v>
      </c>
      <c r="M58" s="1160"/>
      <c r="N58" s="25" t="s">
        <v>29</v>
      </c>
      <c r="O58" s="33" t="s">
        <v>29</v>
      </c>
      <c r="R58" s="3">
        <v>52</v>
      </c>
      <c r="S58" s="3">
        <v>61</v>
      </c>
      <c r="T58" s="3">
        <v>29</v>
      </c>
    </row>
    <row r="59" spans="1:20" ht="13.5" thickBot="1">
      <c r="A59" s="58" t="s">
        <v>12</v>
      </c>
      <c r="B59" s="397">
        <v>0</v>
      </c>
      <c r="C59" s="397">
        <v>0</v>
      </c>
      <c r="D59" s="397">
        <v>0</v>
      </c>
      <c r="E59" s="397">
        <v>8.71</v>
      </c>
      <c r="F59" s="397">
        <v>22.81</v>
      </c>
      <c r="G59" s="397">
        <v>1.62</v>
      </c>
      <c r="H59" s="725">
        <v>0</v>
      </c>
      <c r="I59" s="380">
        <v>0</v>
      </c>
      <c r="J59" s="380">
        <v>0</v>
      </c>
      <c r="K59" s="720">
        <v>0</v>
      </c>
      <c r="L59" s="728">
        <v>0</v>
      </c>
      <c r="M59" s="390">
        <v>0</v>
      </c>
      <c r="N59" s="720">
        <v>8.4</v>
      </c>
      <c r="O59" s="392">
        <v>10.8</v>
      </c>
      <c r="R59" s="3">
        <v>53</v>
      </c>
      <c r="S59" s="3">
        <v>62</v>
      </c>
      <c r="T59" s="3">
        <v>29</v>
      </c>
    </row>
    <row r="60" spans="1:20" ht="13.5" thickBot="1">
      <c r="A60" s="32" t="s">
        <v>13</v>
      </c>
      <c r="B60" s="396">
        <f>B59</f>
        <v>0</v>
      </c>
      <c r="C60" s="396">
        <f>C59</f>
        <v>0</v>
      </c>
      <c r="D60" s="396">
        <f>D59</f>
        <v>0</v>
      </c>
      <c r="E60" s="396">
        <f>E59</f>
        <v>8.71</v>
      </c>
      <c r="F60" s="396">
        <f>F59</f>
        <v>22.81</v>
      </c>
      <c r="G60" s="396">
        <f aca="true" t="shared" si="9" ref="G60:O60">G59</f>
        <v>1.62</v>
      </c>
      <c r="H60" s="396">
        <f t="shared" si="9"/>
        <v>0</v>
      </c>
      <c r="I60" s="396">
        <f t="shared" si="9"/>
        <v>0</v>
      </c>
      <c r="J60" s="396">
        <f t="shared" si="9"/>
        <v>0</v>
      </c>
      <c r="K60" s="396">
        <f t="shared" si="9"/>
        <v>0</v>
      </c>
      <c r="L60" s="398">
        <f t="shared" si="9"/>
        <v>0</v>
      </c>
      <c r="M60" s="396">
        <f t="shared" si="9"/>
        <v>0</v>
      </c>
      <c r="N60" s="396">
        <f t="shared" si="9"/>
        <v>8.4</v>
      </c>
      <c r="O60" s="401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86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047" t="s">
        <v>19</v>
      </c>
      <c r="B63" s="1050" t="s">
        <v>30</v>
      </c>
      <c r="C63" s="1050"/>
      <c r="D63" s="1050"/>
      <c r="E63" s="1050"/>
      <c r="F63" s="1018" t="s">
        <v>225</v>
      </c>
      <c r="G63" s="1029" t="s">
        <v>226</v>
      </c>
      <c r="H63" s="1020" t="s">
        <v>42</v>
      </c>
      <c r="I63" s="1020"/>
      <c r="J63" s="1020"/>
      <c r="K63" s="1020"/>
      <c r="L63" s="1021"/>
      <c r="M63" s="1015" t="s">
        <v>229</v>
      </c>
      <c r="N63" s="47" t="s">
        <v>1</v>
      </c>
      <c r="O63" s="59" t="s">
        <v>33</v>
      </c>
      <c r="R63" s="3">
        <v>57</v>
      </c>
      <c r="S63" s="3">
        <v>66</v>
      </c>
      <c r="T63" s="3">
        <v>39</v>
      </c>
    </row>
    <row r="64" spans="1:20" ht="20.25" thickBot="1">
      <c r="A64" s="1069"/>
      <c r="B64" s="31" t="s">
        <v>23</v>
      </c>
      <c r="C64" s="25" t="s">
        <v>24</v>
      </c>
      <c r="D64" s="25" t="s">
        <v>16</v>
      </c>
      <c r="E64" s="25" t="s">
        <v>25</v>
      </c>
      <c r="F64" s="1019"/>
      <c r="G64" s="1030"/>
      <c r="H64" s="153" t="s">
        <v>18</v>
      </c>
      <c r="I64" s="153" t="s">
        <v>17</v>
      </c>
      <c r="J64" s="260" t="s">
        <v>26</v>
      </c>
      <c r="K64" s="261" t="s">
        <v>27</v>
      </c>
      <c r="L64" s="155" t="s">
        <v>28</v>
      </c>
      <c r="M64" s="1016"/>
      <c r="N64" s="25" t="s">
        <v>29</v>
      </c>
      <c r="O64" s="33" t="s">
        <v>29</v>
      </c>
      <c r="R64" s="3">
        <v>58</v>
      </c>
      <c r="S64" s="3">
        <v>67</v>
      </c>
      <c r="T64" s="3">
        <v>38</v>
      </c>
    </row>
    <row r="65" spans="1:20" ht="13.5" thickBot="1">
      <c r="A65" s="58" t="s">
        <v>12</v>
      </c>
      <c r="B65" s="397">
        <v>0</v>
      </c>
      <c r="C65" s="397">
        <v>0</v>
      </c>
      <c r="D65" s="397">
        <v>0</v>
      </c>
      <c r="E65" s="397">
        <v>67.47</v>
      </c>
      <c r="F65" s="397">
        <v>61.08</v>
      </c>
      <c r="G65" s="397">
        <v>14.09</v>
      </c>
      <c r="H65" s="725">
        <v>0</v>
      </c>
      <c r="I65" s="380">
        <v>0</v>
      </c>
      <c r="J65" s="380">
        <v>0</v>
      </c>
      <c r="K65" s="720">
        <v>0</v>
      </c>
      <c r="L65" s="728">
        <v>0</v>
      </c>
      <c r="M65" s="390">
        <v>0</v>
      </c>
      <c r="N65" s="380">
        <v>25.58</v>
      </c>
      <c r="O65" s="392">
        <v>43.6</v>
      </c>
      <c r="R65" s="3">
        <v>59</v>
      </c>
      <c r="S65" s="3">
        <v>68</v>
      </c>
      <c r="T65" s="3">
        <v>39</v>
      </c>
    </row>
    <row r="66" spans="1:20" ht="13.5" thickBot="1">
      <c r="A66" s="32" t="s">
        <v>13</v>
      </c>
      <c r="B66" s="396">
        <f aca="true" t="shared" si="10" ref="B66:O66">B65</f>
        <v>0</v>
      </c>
      <c r="C66" s="396">
        <f t="shared" si="10"/>
        <v>0</v>
      </c>
      <c r="D66" s="396">
        <f t="shared" si="10"/>
        <v>0</v>
      </c>
      <c r="E66" s="396">
        <f t="shared" si="10"/>
        <v>67.47</v>
      </c>
      <c r="F66" s="396">
        <f t="shared" si="10"/>
        <v>61.08</v>
      </c>
      <c r="G66" s="396">
        <f t="shared" si="10"/>
        <v>14.09</v>
      </c>
      <c r="H66" s="396">
        <f t="shared" si="10"/>
        <v>0</v>
      </c>
      <c r="I66" s="396">
        <f t="shared" si="10"/>
        <v>0</v>
      </c>
      <c r="J66" s="396">
        <f t="shared" si="10"/>
        <v>0</v>
      </c>
      <c r="K66" s="396">
        <f t="shared" si="10"/>
        <v>0</v>
      </c>
      <c r="L66" s="398">
        <f t="shared" si="10"/>
        <v>0</v>
      </c>
      <c r="M66" s="396">
        <f t="shared" si="10"/>
        <v>0</v>
      </c>
      <c r="N66" s="396">
        <f t="shared" si="10"/>
        <v>25.58</v>
      </c>
      <c r="O66" s="401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253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047" t="s">
        <v>19</v>
      </c>
      <c r="B69" s="1050" t="s">
        <v>30</v>
      </c>
      <c r="C69" s="1050"/>
      <c r="D69" s="1050"/>
      <c r="E69" s="1050"/>
      <c r="F69" s="1018" t="s">
        <v>225</v>
      </c>
      <c r="G69" s="1029" t="s">
        <v>226</v>
      </c>
      <c r="H69" s="1020" t="s">
        <v>42</v>
      </c>
      <c r="I69" s="1020"/>
      <c r="J69" s="1020"/>
      <c r="K69" s="1020"/>
      <c r="L69" s="1021"/>
      <c r="M69" s="1015" t="s">
        <v>229</v>
      </c>
      <c r="N69" s="47" t="s">
        <v>1</v>
      </c>
      <c r="O69" s="59" t="s">
        <v>33</v>
      </c>
      <c r="R69" s="3">
        <v>63</v>
      </c>
      <c r="S69" s="3">
        <v>77</v>
      </c>
      <c r="T69" s="3">
        <v>57</v>
      </c>
    </row>
    <row r="70" spans="1:20" ht="20.25" thickBot="1">
      <c r="A70" s="1069"/>
      <c r="B70" s="31" t="s">
        <v>23</v>
      </c>
      <c r="C70" s="25" t="s">
        <v>24</v>
      </c>
      <c r="D70" s="25" t="s">
        <v>16</v>
      </c>
      <c r="E70" s="25" t="s">
        <v>25</v>
      </c>
      <c r="F70" s="1019"/>
      <c r="G70" s="1030"/>
      <c r="H70" s="153" t="s">
        <v>18</v>
      </c>
      <c r="I70" s="153" t="s">
        <v>17</v>
      </c>
      <c r="J70" s="260" t="s">
        <v>26</v>
      </c>
      <c r="K70" s="261" t="s">
        <v>27</v>
      </c>
      <c r="L70" s="155" t="s">
        <v>28</v>
      </c>
      <c r="M70" s="1016"/>
      <c r="N70" s="25" t="s">
        <v>29</v>
      </c>
      <c r="O70" s="33" t="s">
        <v>29</v>
      </c>
      <c r="R70" s="3">
        <v>64</v>
      </c>
      <c r="S70" s="3">
        <v>78</v>
      </c>
      <c r="T70" s="3">
        <v>57</v>
      </c>
    </row>
    <row r="71" spans="1:20" ht="13.5" thickBot="1">
      <c r="A71" s="58" t="s">
        <v>12</v>
      </c>
      <c r="B71" s="397">
        <v>0</v>
      </c>
      <c r="C71" s="397">
        <v>0</v>
      </c>
      <c r="D71" s="397">
        <v>0</v>
      </c>
      <c r="E71" s="397">
        <v>91.72</v>
      </c>
      <c r="F71" s="397">
        <v>15.12</v>
      </c>
      <c r="G71" s="397">
        <v>14.23</v>
      </c>
      <c r="H71" s="397">
        <v>0</v>
      </c>
      <c r="I71" s="397">
        <v>0</v>
      </c>
      <c r="J71" s="397">
        <v>0</v>
      </c>
      <c r="K71" s="720">
        <v>0</v>
      </c>
      <c r="L71" s="728">
        <v>0</v>
      </c>
      <c r="M71" s="390">
        <v>0</v>
      </c>
      <c r="N71" s="380">
        <v>62.72</v>
      </c>
      <c r="O71" s="392">
        <v>46.8</v>
      </c>
      <c r="R71" s="3">
        <v>65</v>
      </c>
      <c r="S71" s="3">
        <v>83</v>
      </c>
      <c r="T71" s="3">
        <v>79</v>
      </c>
    </row>
    <row r="72" spans="1:20" ht="13.5" thickBot="1">
      <c r="A72" s="32" t="s">
        <v>13</v>
      </c>
      <c r="B72" s="396">
        <f>B71</f>
        <v>0</v>
      </c>
      <c r="C72" s="396">
        <f>C71</f>
        <v>0</v>
      </c>
      <c r="D72" s="396">
        <f>D71</f>
        <v>0</v>
      </c>
      <c r="E72" s="396">
        <f>E71</f>
        <v>91.72</v>
      </c>
      <c r="F72" s="396">
        <f>F71</f>
        <v>15.12</v>
      </c>
      <c r="G72" s="396">
        <f aca="true" t="shared" si="11" ref="G72:O72">G71</f>
        <v>14.23</v>
      </c>
      <c r="H72" s="396">
        <f t="shared" si="11"/>
        <v>0</v>
      </c>
      <c r="I72" s="396">
        <f t="shared" si="11"/>
        <v>0</v>
      </c>
      <c r="J72" s="396">
        <f t="shared" si="11"/>
        <v>0</v>
      </c>
      <c r="K72" s="396">
        <f t="shared" si="11"/>
        <v>0</v>
      </c>
      <c r="L72" s="398">
        <f t="shared" si="11"/>
        <v>0</v>
      </c>
      <c r="M72" s="396">
        <f t="shared" si="11"/>
        <v>0</v>
      </c>
      <c r="N72" s="396">
        <f t="shared" si="11"/>
        <v>62.72</v>
      </c>
      <c r="O72" s="401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207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047" t="s">
        <v>19</v>
      </c>
      <c r="B75" s="1050" t="s">
        <v>30</v>
      </c>
      <c r="C75" s="1050"/>
      <c r="D75" s="1050"/>
      <c r="E75" s="1050"/>
      <c r="F75" s="1018" t="s">
        <v>225</v>
      </c>
      <c r="G75" s="1029" t="s">
        <v>226</v>
      </c>
      <c r="H75" s="1020" t="s">
        <v>42</v>
      </c>
      <c r="I75" s="1020"/>
      <c r="J75" s="1020"/>
      <c r="K75" s="1020"/>
      <c r="L75" s="1021"/>
      <c r="M75" s="1015" t="s">
        <v>229</v>
      </c>
      <c r="N75" s="47" t="s">
        <v>1</v>
      </c>
      <c r="O75" s="59" t="s">
        <v>33</v>
      </c>
      <c r="R75" s="3">
        <v>69</v>
      </c>
      <c r="S75" s="3">
        <v>89</v>
      </c>
      <c r="T75" s="3">
        <v>50</v>
      </c>
    </row>
    <row r="76" spans="1:20" ht="20.25" thickBot="1">
      <c r="A76" s="1069"/>
      <c r="B76" s="31" t="s">
        <v>23</v>
      </c>
      <c r="C76" s="25" t="s">
        <v>24</v>
      </c>
      <c r="D76" s="25" t="s">
        <v>16</v>
      </c>
      <c r="E76" s="25" t="s">
        <v>25</v>
      </c>
      <c r="F76" s="1019"/>
      <c r="G76" s="1030"/>
      <c r="H76" s="153" t="s">
        <v>18</v>
      </c>
      <c r="I76" s="153" t="s">
        <v>17</v>
      </c>
      <c r="J76" s="260" t="s">
        <v>26</v>
      </c>
      <c r="K76" s="261" t="s">
        <v>27</v>
      </c>
      <c r="L76" s="155" t="s">
        <v>28</v>
      </c>
      <c r="M76" s="1016"/>
      <c r="N76" s="25" t="s">
        <v>29</v>
      </c>
      <c r="O76" s="33" t="s">
        <v>29</v>
      </c>
      <c r="R76" s="3">
        <v>70</v>
      </c>
      <c r="S76" s="3">
        <v>90</v>
      </c>
      <c r="T76" s="3">
        <v>50</v>
      </c>
    </row>
    <row r="77" spans="1:20" ht="13.5" thickBot="1">
      <c r="A77" s="58" t="s">
        <v>12</v>
      </c>
      <c r="B77" s="405">
        <v>0</v>
      </c>
      <c r="C77" s="405">
        <v>0</v>
      </c>
      <c r="D77" s="405">
        <v>0</v>
      </c>
      <c r="E77" s="405">
        <v>22.04</v>
      </c>
      <c r="F77" s="405">
        <v>77.37</v>
      </c>
      <c r="G77" s="405">
        <v>11.81</v>
      </c>
      <c r="H77" s="405">
        <v>0</v>
      </c>
      <c r="I77" s="405">
        <v>0</v>
      </c>
      <c r="J77" s="405">
        <v>0</v>
      </c>
      <c r="K77" s="405">
        <v>0</v>
      </c>
      <c r="L77" s="732">
        <v>0</v>
      </c>
      <c r="M77" s="387">
        <v>0</v>
      </c>
      <c r="N77" s="733">
        <v>0</v>
      </c>
      <c r="O77" s="388">
        <v>14.4</v>
      </c>
      <c r="R77" s="3">
        <v>71</v>
      </c>
      <c r="S77" s="3">
        <v>91</v>
      </c>
      <c r="T77" s="3">
        <v>51</v>
      </c>
    </row>
    <row r="78" spans="1:20" ht="13.5" thickBot="1">
      <c r="A78" s="32" t="s">
        <v>13</v>
      </c>
      <c r="B78" s="407">
        <f aca="true" t="shared" si="12" ref="B78:O78">B77</f>
        <v>0</v>
      </c>
      <c r="C78" s="407">
        <f t="shared" si="12"/>
        <v>0</v>
      </c>
      <c r="D78" s="407">
        <f t="shared" si="12"/>
        <v>0</v>
      </c>
      <c r="E78" s="407">
        <f t="shared" si="12"/>
        <v>22.04</v>
      </c>
      <c r="F78" s="407">
        <f t="shared" si="12"/>
        <v>77.37</v>
      </c>
      <c r="G78" s="407">
        <f t="shared" si="12"/>
        <v>11.81</v>
      </c>
      <c r="H78" s="407">
        <f t="shared" si="12"/>
        <v>0</v>
      </c>
      <c r="I78" s="407">
        <f t="shared" si="12"/>
        <v>0</v>
      </c>
      <c r="J78" s="407">
        <f t="shared" si="12"/>
        <v>0</v>
      </c>
      <c r="K78" s="407">
        <f t="shared" si="12"/>
        <v>0</v>
      </c>
      <c r="L78" s="409">
        <f t="shared" si="12"/>
        <v>0</v>
      </c>
      <c r="M78" s="407">
        <f t="shared" si="12"/>
        <v>0</v>
      </c>
      <c r="N78" s="407">
        <f t="shared" si="12"/>
        <v>0</v>
      </c>
      <c r="O78" s="408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208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047" t="s">
        <v>19</v>
      </c>
      <c r="B81" s="1050" t="s">
        <v>30</v>
      </c>
      <c r="C81" s="1050"/>
      <c r="D81" s="1050"/>
      <c r="E81" s="1050"/>
      <c r="F81" s="1018" t="s">
        <v>225</v>
      </c>
      <c r="G81" s="1029" t="s">
        <v>226</v>
      </c>
      <c r="H81" s="1020" t="s">
        <v>42</v>
      </c>
      <c r="I81" s="1020"/>
      <c r="J81" s="1020"/>
      <c r="K81" s="1020"/>
      <c r="L81" s="1021"/>
      <c r="M81" s="1015" t="s">
        <v>229</v>
      </c>
      <c r="N81" s="47" t="s">
        <v>1</v>
      </c>
      <c r="O81" s="59" t="s">
        <v>33</v>
      </c>
      <c r="R81" s="3">
        <v>75</v>
      </c>
      <c r="S81" s="3">
        <v>96</v>
      </c>
      <c r="T81" s="3">
        <v>38</v>
      </c>
    </row>
    <row r="82" spans="1:20" ht="20.25" thickBot="1">
      <c r="A82" s="1069"/>
      <c r="B82" s="31" t="s">
        <v>23</v>
      </c>
      <c r="C82" s="25" t="s">
        <v>151</v>
      </c>
      <c r="D82" s="25" t="s">
        <v>16</v>
      </c>
      <c r="E82" s="25" t="s">
        <v>25</v>
      </c>
      <c r="F82" s="1019"/>
      <c r="G82" s="1030"/>
      <c r="H82" s="153" t="s">
        <v>18</v>
      </c>
      <c r="I82" s="153" t="s">
        <v>17</v>
      </c>
      <c r="J82" s="260" t="s">
        <v>26</v>
      </c>
      <c r="K82" s="261" t="s">
        <v>27</v>
      </c>
      <c r="L82" s="155" t="s">
        <v>28</v>
      </c>
      <c r="M82" s="1016"/>
      <c r="N82" s="25" t="s">
        <v>29</v>
      </c>
      <c r="O82" s="33" t="s">
        <v>29</v>
      </c>
      <c r="R82" s="3">
        <v>76</v>
      </c>
      <c r="S82" s="3">
        <v>97</v>
      </c>
      <c r="T82" s="3">
        <v>97</v>
      </c>
    </row>
    <row r="83" spans="1:20" ht="12.75">
      <c r="A83" s="58" t="s">
        <v>12</v>
      </c>
      <c r="B83" s="405">
        <v>0</v>
      </c>
      <c r="C83" s="405">
        <v>0</v>
      </c>
      <c r="D83" s="405"/>
      <c r="E83" s="405">
        <v>44.44</v>
      </c>
      <c r="F83" s="405">
        <v>24.13</v>
      </c>
      <c r="G83" s="405">
        <v>0</v>
      </c>
      <c r="H83" s="405">
        <v>0</v>
      </c>
      <c r="I83" s="405">
        <v>0</v>
      </c>
      <c r="J83" s="405">
        <v>0</v>
      </c>
      <c r="K83" s="405">
        <v>0</v>
      </c>
      <c r="L83" s="732">
        <v>0</v>
      </c>
      <c r="M83" s="387">
        <v>0</v>
      </c>
      <c r="N83" s="733">
        <v>43.63</v>
      </c>
      <c r="O83" s="388">
        <v>21.6</v>
      </c>
      <c r="R83" s="3">
        <v>77</v>
      </c>
      <c r="S83" s="3">
        <v>98</v>
      </c>
      <c r="T83" s="3">
        <v>50</v>
      </c>
    </row>
    <row r="84" spans="1:20" ht="13.5" thickBot="1">
      <c r="A84" s="48" t="s">
        <v>3</v>
      </c>
      <c r="B84" s="405">
        <v>0</v>
      </c>
      <c r="C84" s="405">
        <v>0</v>
      </c>
      <c r="D84" s="405">
        <v>0</v>
      </c>
      <c r="E84" s="405">
        <v>36.75</v>
      </c>
      <c r="F84" s="405">
        <v>24.72</v>
      </c>
      <c r="G84" s="405">
        <v>8.4</v>
      </c>
      <c r="H84" s="405">
        <v>0</v>
      </c>
      <c r="I84" s="405">
        <v>0</v>
      </c>
      <c r="J84" s="405">
        <v>0</v>
      </c>
      <c r="K84" s="405">
        <v>0</v>
      </c>
      <c r="L84" s="734">
        <v>0</v>
      </c>
      <c r="M84" s="735">
        <v>0</v>
      </c>
      <c r="N84" s="381">
        <v>42.35</v>
      </c>
      <c r="O84" s="736">
        <v>14.4</v>
      </c>
      <c r="R84" s="3">
        <v>78</v>
      </c>
      <c r="S84" s="3">
        <v>99</v>
      </c>
      <c r="T84" s="3">
        <v>38</v>
      </c>
    </row>
    <row r="85" spans="1:20" ht="13.5" thickBot="1">
      <c r="A85" s="32" t="s">
        <v>13</v>
      </c>
      <c r="B85" s="407">
        <f>SUM(B83:B84)</f>
        <v>0</v>
      </c>
      <c r="C85" s="407">
        <f aca="true" t="shared" si="13" ref="C85:O85">SUM(C83:C84)</f>
        <v>0</v>
      </c>
      <c r="D85" s="407">
        <f t="shared" si="13"/>
        <v>0</v>
      </c>
      <c r="E85" s="407">
        <f t="shared" si="13"/>
        <v>81.19</v>
      </c>
      <c r="F85" s="407">
        <f t="shared" si="13"/>
        <v>48.849999999999994</v>
      </c>
      <c r="G85" s="407">
        <f t="shared" si="13"/>
        <v>8.4</v>
      </c>
      <c r="H85" s="407">
        <f t="shared" si="13"/>
        <v>0</v>
      </c>
      <c r="I85" s="407">
        <f t="shared" si="13"/>
        <v>0</v>
      </c>
      <c r="J85" s="407">
        <f t="shared" si="13"/>
        <v>0</v>
      </c>
      <c r="K85" s="407">
        <f t="shared" si="13"/>
        <v>0</v>
      </c>
      <c r="L85" s="409">
        <f t="shared" si="13"/>
        <v>0</v>
      </c>
      <c r="M85" s="407">
        <f t="shared" si="13"/>
        <v>0</v>
      </c>
      <c r="N85" s="407">
        <f t="shared" si="13"/>
        <v>85.98</v>
      </c>
      <c r="O85" s="407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209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047" t="s">
        <v>19</v>
      </c>
      <c r="B88" s="1050" t="s">
        <v>30</v>
      </c>
      <c r="C88" s="1050"/>
      <c r="D88" s="1050"/>
      <c r="E88" s="1050"/>
      <c r="F88" s="1018" t="s">
        <v>225</v>
      </c>
      <c r="G88" s="1029" t="s">
        <v>226</v>
      </c>
      <c r="H88" s="1020" t="s">
        <v>42</v>
      </c>
      <c r="I88" s="1020"/>
      <c r="J88" s="1020"/>
      <c r="K88" s="1020"/>
      <c r="L88" s="1021"/>
      <c r="M88" s="1015" t="s">
        <v>229</v>
      </c>
      <c r="N88" s="47" t="s">
        <v>1</v>
      </c>
      <c r="O88" s="59" t="s">
        <v>33</v>
      </c>
      <c r="R88" s="3">
        <v>82</v>
      </c>
      <c r="S88" s="3">
        <v>105</v>
      </c>
      <c r="T88" s="3">
        <v>31</v>
      </c>
    </row>
    <row r="89" spans="1:20" ht="20.25" thickBot="1">
      <c r="A89" s="1069"/>
      <c r="B89" s="31" t="s">
        <v>23</v>
      </c>
      <c r="C89" s="25" t="s">
        <v>24</v>
      </c>
      <c r="D89" s="25" t="s">
        <v>16</v>
      </c>
      <c r="E89" s="25" t="s">
        <v>25</v>
      </c>
      <c r="F89" s="1019"/>
      <c r="G89" s="1030"/>
      <c r="H89" s="153" t="s">
        <v>18</v>
      </c>
      <c r="I89" s="153" t="s">
        <v>17</v>
      </c>
      <c r="J89" s="260" t="s">
        <v>26</v>
      </c>
      <c r="K89" s="261" t="s">
        <v>27</v>
      </c>
      <c r="L89" s="155" t="s">
        <v>28</v>
      </c>
      <c r="M89" s="1016"/>
      <c r="N89" s="25" t="s">
        <v>29</v>
      </c>
      <c r="O89" s="33" t="s">
        <v>29</v>
      </c>
      <c r="R89" s="3">
        <v>83</v>
      </c>
      <c r="S89" s="3">
        <v>106</v>
      </c>
      <c r="T89" s="3">
        <v>26</v>
      </c>
    </row>
    <row r="90" spans="1:20" ht="12.75">
      <c r="A90" s="58" t="s">
        <v>6</v>
      </c>
      <c r="B90" s="737">
        <v>0</v>
      </c>
      <c r="C90" s="737">
        <v>0</v>
      </c>
      <c r="D90" s="737">
        <v>0</v>
      </c>
      <c r="E90" s="737">
        <v>12.57</v>
      </c>
      <c r="F90" s="737">
        <v>193.32</v>
      </c>
      <c r="G90" s="737">
        <v>25.84</v>
      </c>
      <c r="H90" s="737">
        <v>0</v>
      </c>
      <c r="I90" s="737">
        <v>0</v>
      </c>
      <c r="J90" s="737">
        <v>0</v>
      </c>
      <c r="K90" s="737">
        <v>0</v>
      </c>
      <c r="L90" s="732">
        <v>0</v>
      </c>
      <c r="M90" s="387">
        <v>0</v>
      </c>
      <c r="N90" s="733">
        <v>8.8</v>
      </c>
      <c r="O90" s="388">
        <v>32.7</v>
      </c>
      <c r="R90" s="3">
        <v>84</v>
      </c>
      <c r="S90" s="3">
        <v>173</v>
      </c>
      <c r="T90" s="3">
        <v>38</v>
      </c>
    </row>
    <row r="91" spans="1:20" ht="12.75">
      <c r="A91" s="265" t="s">
        <v>2</v>
      </c>
      <c r="B91" s="731">
        <v>0</v>
      </c>
      <c r="C91" s="405">
        <v>0</v>
      </c>
      <c r="D91" s="405">
        <v>40.75</v>
      </c>
      <c r="E91" s="405">
        <v>270.89</v>
      </c>
      <c r="F91" s="405">
        <v>209.74</v>
      </c>
      <c r="G91" s="405">
        <v>61.99</v>
      </c>
      <c r="H91" s="405">
        <v>0</v>
      </c>
      <c r="I91" s="405">
        <v>0</v>
      </c>
      <c r="J91" s="405">
        <v>0</v>
      </c>
      <c r="K91" s="405">
        <v>0</v>
      </c>
      <c r="L91" s="738">
        <v>247</v>
      </c>
      <c r="M91" s="739">
        <v>0</v>
      </c>
      <c r="N91" s="373">
        <v>220.6</v>
      </c>
      <c r="O91" s="740">
        <v>192.5</v>
      </c>
      <c r="R91" s="3">
        <v>85</v>
      </c>
      <c r="S91" s="3">
        <v>174</v>
      </c>
      <c r="T91" s="3">
        <v>38</v>
      </c>
    </row>
    <row r="92" spans="1:20" ht="12.75">
      <c r="A92" s="58" t="s">
        <v>3</v>
      </c>
      <c r="B92" s="405">
        <v>0</v>
      </c>
      <c r="C92" s="405">
        <v>0</v>
      </c>
      <c r="D92" s="405">
        <v>40.81</v>
      </c>
      <c r="E92" s="405">
        <v>273.94</v>
      </c>
      <c r="F92" s="405">
        <v>210.36</v>
      </c>
      <c r="G92" s="405">
        <v>61.99</v>
      </c>
      <c r="H92" s="405">
        <v>0</v>
      </c>
      <c r="I92" s="405">
        <v>0</v>
      </c>
      <c r="J92" s="405">
        <v>0</v>
      </c>
      <c r="K92" s="405">
        <v>0</v>
      </c>
      <c r="L92" s="738">
        <v>247</v>
      </c>
      <c r="M92" s="739">
        <v>0</v>
      </c>
      <c r="N92" s="373">
        <v>220.6</v>
      </c>
      <c r="O92" s="740">
        <v>192.5</v>
      </c>
      <c r="R92" s="3">
        <v>86</v>
      </c>
      <c r="S92" s="3">
        <v>183</v>
      </c>
      <c r="T92" s="3">
        <v>13</v>
      </c>
    </row>
    <row r="93" spans="1:20" ht="12.75">
      <c r="A93" s="58" t="s">
        <v>5</v>
      </c>
      <c r="B93" s="405">
        <v>0</v>
      </c>
      <c r="C93" s="405">
        <v>0</v>
      </c>
      <c r="D93" s="405">
        <v>0</v>
      </c>
      <c r="E93" s="405">
        <v>647.98</v>
      </c>
      <c r="F93" s="405">
        <v>210.35</v>
      </c>
      <c r="G93" s="405">
        <v>66.32</v>
      </c>
      <c r="H93" s="405">
        <v>0</v>
      </c>
      <c r="I93" s="405">
        <v>0</v>
      </c>
      <c r="J93" s="405">
        <v>0</v>
      </c>
      <c r="K93" s="405">
        <v>0</v>
      </c>
      <c r="L93" s="738">
        <v>159</v>
      </c>
      <c r="M93" s="739">
        <v>0</v>
      </c>
      <c r="N93" s="373">
        <v>398</v>
      </c>
      <c r="O93" s="740">
        <v>247.9</v>
      </c>
      <c r="R93" s="3">
        <v>87</v>
      </c>
      <c r="S93" s="3">
        <v>189</v>
      </c>
      <c r="T93" s="3">
        <v>36</v>
      </c>
    </row>
    <row r="94" spans="1:20" ht="13.5" thickBot="1">
      <c r="A94" s="48" t="s">
        <v>7</v>
      </c>
      <c r="B94" s="405">
        <v>0</v>
      </c>
      <c r="C94" s="405">
        <v>0</v>
      </c>
      <c r="D94" s="405">
        <v>59.18</v>
      </c>
      <c r="E94" s="405">
        <v>212.24</v>
      </c>
      <c r="F94" s="405">
        <v>209.6</v>
      </c>
      <c r="G94" s="405">
        <v>67.02</v>
      </c>
      <c r="H94" s="405">
        <v>0</v>
      </c>
      <c r="I94" s="405">
        <v>0</v>
      </c>
      <c r="J94" s="405">
        <v>0</v>
      </c>
      <c r="K94" s="405">
        <v>0</v>
      </c>
      <c r="L94" s="734">
        <v>247</v>
      </c>
      <c r="M94" s="735">
        <v>0</v>
      </c>
      <c r="N94" s="381">
        <v>187.8</v>
      </c>
      <c r="O94" s="736">
        <v>179.4</v>
      </c>
      <c r="R94" s="3">
        <v>88</v>
      </c>
      <c r="S94" s="3">
        <v>201</v>
      </c>
      <c r="T94" s="3">
        <v>90</v>
      </c>
    </row>
    <row r="95" spans="1:20" ht="13.5" thickBot="1">
      <c r="A95" s="32" t="s">
        <v>13</v>
      </c>
      <c r="B95" s="407">
        <v>0</v>
      </c>
      <c r="C95" s="407">
        <v>0</v>
      </c>
      <c r="D95" s="407">
        <v>140.74</v>
      </c>
      <c r="E95" s="407">
        <v>1417.6200000000001</v>
      </c>
      <c r="F95" s="407">
        <v>1033.3700000000001</v>
      </c>
      <c r="G95" s="407">
        <v>283.15999999999997</v>
      </c>
      <c r="H95" s="407">
        <v>0</v>
      </c>
      <c r="I95" s="407">
        <v>0</v>
      </c>
      <c r="J95" s="407">
        <v>0</v>
      </c>
      <c r="K95" s="407">
        <v>0</v>
      </c>
      <c r="L95" s="409">
        <v>900</v>
      </c>
      <c r="M95" s="407">
        <v>0</v>
      </c>
      <c r="N95" s="407">
        <v>1035.8</v>
      </c>
      <c r="O95" s="407">
        <v>845</v>
      </c>
      <c r="R95" s="3">
        <v>89</v>
      </c>
      <c r="S95" s="3">
        <v>202</v>
      </c>
      <c r="T95" s="3">
        <v>123</v>
      </c>
    </row>
    <row r="96" spans="1:20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159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074" t="s">
        <v>19</v>
      </c>
      <c r="B98" s="1151" t="s">
        <v>30</v>
      </c>
      <c r="C98" s="1076"/>
      <c r="D98" s="1076"/>
      <c r="E98" s="1076"/>
      <c r="F98" s="1152" t="s">
        <v>225</v>
      </c>
      <c r="G98" s="1152" t="s">
        <v>226</v>
      </c>
      <c r="H98" s="1149" t="s">
        <v>31</v>
      </c>
      <c r="I98" s="1076"/>
      <c r="J98" s="1076"/>
      <c r="K98" s="1076"/>
      <c r="L98" s="1150"/>
      <c r="M98" s="1035" t="s">
        <v>229</v>
      </c>
      <c r="N98" s="52" t="s">
        <v>1</v>
      </c>
      <c r="O98" s="60" t="s">
        <v>33</v>
      </c>
      <c r="R98" s="3">
        <v>92</v>
      </c>
      <c r="S98" s="3">
        <v>205</v>
      </c>
      <c r="T98" s="3">
        <v>94</v>
      </c>
    </row>
    <row r="99" spans="1:20" ht="20.25" thickBot="1">
      <c r="A99" s="1089"/>
      <c r="B99" s="36" t="s">
        <v>23</v>
      </c>
      <c r="C99" s="37" t="s">
        <v>24</v>
      </c>
      <c r="D99" s="37" t="s">
        <v>16</v>
      </c>
      <c r="E99" s="37" t="s">
        <v>25</v>
      </c>
      <c r="F99" s="1153"/>
      <c r="G99" s="1153"/>
      <c r="H99" s="38" t="s">
        <v>18</v>
      </c>
      <c r="I99" s="38" t="s">
        <v>17</v>
      </c>
      <c r="J99" s="38" t="s">
        <v>26</v>
      </c>
      <c r="K99" s="38" t="s">
        <v>27</v>
      </c>
      <c r="L99" s="711" t="s">
        <v>28</v>
      </c>
      <c r="M99" s="1036"/>
      <c r="N99" s="37" t="s">
        <v>29</v>
      </c>
      <c r="O99" s="40" t="s">
        <v>29</v>
      </c>
      <c r="R99" s="3">
        <v>93</v>
      </c>
      <c r="S99" s="3">
        <v>206</v>
      </c>
      <c r="T99" s="3">
        <v>142</v>
      </c>
    </row>
    <row r="100" spans="1:20" ht="13.5" thickBot="1">
      <c r="A100" s="55" t="s">
        <v>13</v>
      </c>
      <c r="B100" s="459">
        <f aca="true" t="shared" si="14" ref="B100:O100">B12+B18+B24+B30+B37+B42+B48+B54+B60+B66+B72+B78+B85+B95</f>
        <v>384.3</v>
      </c>
      <c r="C100" s="459">
        <f t="shared" si="14"/>
        <v>596.19</v>
      </c>
      <c r="D100" s="459">
        <f t="shared" si="14"/>
        <v>425.81</v>
      </c>
      <c r="E100" s="459">
        <f t="shared" si="14"/>
        <v>2918.5200000000004</v>
      </c>
      <c r="F100" s="459">
        <f t="shared" si="14"/>
        <v>2198.41</v>
      </c>
      <c r="G100" s="459">
        <f t="shared" si="14"/>
        <v>496.09999999999997</v>
      </c>
      <c r="H100" s="753">
        <f t="shared" si="14"/>
        <v>0</v>
      </c>
      <c r="I100" s="459">
        <f t="shared" si="14"/>
        <v>249.3</v>
      </c>
      <c r="J100" s="459">
        <f t="shared" si="14"/>
        <v>0</v>
      </c>
      <c r="K100" s="459">
        <f t="shared" si="14"/>
        <v>0</v>
      </c>
      <c r="L100" s="712">
        <f t="shared" si="14"/>
        <v>1746.05</v>
      </c>
      <c r="M100" s="459">
        <f t="shared" si="14"/>
        <v>730.8</v>
      </c>
      <c r="N100" s="459">
        <f t="shared" si="14"/>
        <v>2244.49</v>
      </c>
      <c r="O100" s="716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32" t="s">
        <v>13</v>
      </c>
      <c r="B101" s="426">
        <f aca="true" t="shared" si="15" ref="B101:O101">SUM(B100:B100)</f>
        <v>384.3</v>
      </c>
      <c r="C101" s="426">
        <f t="shared" si="15"/>
        <v>596.19</v>
      </c>
      <c r="D101" s="426">
        <f>SUM(D100:D100)</f>
        <v>425.81</v>
      </c>
      <c r="E101" s="426">
        <f t="shared" si="15"/>
        <v>2918.5200000000004</v>
      </c>
      <c r="F101" s="426">
        <f t="shared" si="15"/>
        <v>2198.41</v>
      </c>
      <c r="G101" s="426">
        <f t="shared" si="15"/>
        <v>496.09999999999997</v>
      </c>
      <c r="H101" s="760">
        <f t="shared" si="15"/>
        <v>0</v>
      </c>
      <c r="I101" s="426">
        <f t="shared" si="15"/>
        <v>249.3</v>
      </c>
      <c r="J101" s="426">
        <f t="shared" si="15"/>
        <v>0</v>
      </c>
      <c r="K101" s="426">
        <f t="shared" si="15"/>
        <v>0</v>
      </c>
      <c r="L101" s="680">
        <f t="shared" si="15"/>
        <v>1746.05</v>
      </c>
      <c r="M101" s="426">
        <f t="shared" si="15"/>
        <v>730.8</v>
      </c>
      <c r="N101" s="426">
        <f t="shared" si="15"/>
        <v>2244.49</v>
      </c>
      <c r="O101" s="717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3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34"/>
      <c r="B103" s="1183" t="s">
        <v>149</v>
      </c>
      <c r="C103" s="1183"/>
      <c r="D103" s="1183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R103" s="3">
        <v>97</v>
      </c>
      <c r="S103" s="3">
        <v>210</v>
      </c>
      <c r="T103" s="3">
        <v>60</v>
      </c>
    </row>
    <row r="104" spans="1:20" ht="12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R104" s="3">
        <v>98</v>
      </c>
      <c r="S104" s="3">
        <v>214</v>
      </c>
      <c r="T104" s="3">
        <v>62</v>
      </c>
    </row>
    <row r="105" spans="1:20" ht="18">
      <c r="A105" s="13"/>
      <c r="B105" s="783" t="s">
        <v>64</v>
      </c>
      <c r="C105" s="784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047" t="s">
        <v>19</v>
      </c>
      <c r="B106" s="1050" t="s">
        <v>30</v>
      </c>
      <c r="C106" s="1050"/>
      <c r="D106" s="1050"/>
      <c r="E106" s="1050"/>
      <c r="F106" s="1018" t="s">
        <v>225</v>
      </c>
      <c r="G106" s="1029" t="s">
        <v>226</v>
      </c>
      <c r="H106" s="1020" t="s">
        <v>42</v>
      </c>
      <c r="I106" s="1020"/>
      <c r="J106" s="1020"/>
      <c r="K106" s="1020"/>
      <c r="L106" s="1174"/>
      <c r="M106" s="1015" t="s">
        <v>229</v>
      </c>
      <c r="N106" s="47" t="s">
        <v>1</v>
      </c>
      <c r="O106" s="59" t="s">
        <v>33</v>
      </c>
      <c r="R106" s="3">
        <v>100</v>
      </c>
      <c r="S106" s="3">
        <v>216</v>
      </c>
      <c r="T106" s="3">
        <v>125</v>
      </c>
    </row>
    <row r="107" spans="1:20" ht="20.25" thickBot="1">
      <c r="A107" s="1069"/>
      <c r="B107" s="31" t="s">
        <v>23</v>
      </c>
      <c r="C107" s="25" t="s">
        <v>151</v>
      </c>
      <c r="D107" s="25" t="s">
        <v>16</v>
      </c>
      <c r="E107" s="25" t="s">
        <v>25</v>
      </c>
      <c r="F107" s="1019"/>
      <c r="G107" s="1030"/>
      <c r="H107" s="153" t="s">
        <v>18</v>
      </c>
      <c r="I107" s="153" t="s">
        <v>17</v>
      </c>
      <c r="J107" s="260" t="s">
        <v>26</v>
      </c>
      <c r="K107" s="261" t="s">
        <v>27</v>
      </c>
      <c r="L107" s="350" t="s">
        <v>28</v>
      </c>
      <c r="M107" s="1016"/>
      <c r="N107" s="25" t="s">
        <v>29</v>
      </c>
      <c r="O107" s="33" t="s">
        <v>29</v>
      </c>
      <c r="R107" s="3">
        <v>101</v>
      </c>
      <c r="S107" s="3">
        <v>218</v>
      </c>
      <c r="T107" s="3">
        <v>72</v>
      </c>
    </row>
    <row r="108" spans="1:20" ht="12.75">
      <c r="A108" s="58" t="s">
        <v>10</v>
      </c>
      <c r="B108" s="379">
        <v>0</v>
      </c>
      <c r="C108" s="379">
        <v>63.7</v>
      </c>
      <c r="D108" s="379">
        <v>99.73</v>
      </c>
      <c r="E108" s="379">
        <v>198.93</v>
      </c>
      <c r="F108" s="379">
        <v>136.95</v>
      </c>
      <c r="G108" s="379">
        <v>5.02</v>
      </c>
      <c r="H108" s="379">
        <v>0</v>
      </c>
      <c r="I108" s="379">
        <v>0</v>
      </c>
      <c r="J108" s="379">
        <v>0</v>
      </c>
      <c r="K108" s="379">
        <v>0</v>
      </c>
      <c r="L108" s="382">
        <v>0</v>
      </c>
      <c r="M108" s="390">
        <v>0</v>
      </c>
      <c r="N108" s="380">
        <v>0</v>
      </c>
      <c r="O108" s="710">
        <v>0</v>
      </c>
      <c r="R108" s="3">
        <v>102</v>
      </c>
      <c r="S108" s="3">
        <v>219</v>
      </c>
      <c r="T108" s="3">
        <v>7</v>
      </c>
    </row>
    <row r="109" spans="1:20" ht="12.75">
      <c r="A109" s="58" t="s">
        <v>8</v>
      </c>
      <c r="B109" s="379">
        <v>0</v>
      </c>
      <c r="C109" s="379">
        <v>0</v>
      </c>
      <c r="D109" s="379">
        <v>167.43</v>
      </c>
      <c r="E109" s="379">
        <v>0</v>
      </c>
      <c r="F109" s="379">
        <v>81.08</v>
      </c>
      <c r="G109" s="379">
        <v>11.26</v>
      </c>
      <c r="H109" s="379">
        <v>0</v>
      </c>
      <c r="I109" s="379">
        <v>0</v>
      </c>
      <c r="J109" s="379">
        <v>0</v>
      </c>
      <c r="K109" s="379">
        <v>0</v>
      </c>
      <c r="L109" s="382">
        <v>0</v>
      </c>
      <c r="M109" s="729">
        <v>0</v>
      </c>
      <c r="N109" s="393">
        <v>145.69</v>
      </c>
      <c r="O109" s="730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48" t="s">
        <v>210</v>
      </c>
      <c r="B110" s="379">
        <v>0</v>
      </c>
      <c r="C110" s="379">
        <v>0</v>
      </c>
      <c r="D110" s="379">
        <v>0</v>
      </c>
      <c r="E110" s="379">
        <v>95.3</v>
      </c>
      <c r="F110" s="379">
        <v>113.75</v>
      </c>
      <c r="G110" s="379">
        <v>39.69</v>
      </c>
      <c r="H110" s="379">
        <v>0</v>
      </c>
      <c r="I110" s="379">
        <v>0</v>
      </c>
      <c r="J110" s="379">
        <v>0</v>
      </c>
      <c r="K110" s="379">
        <v>0</v>
      </c>
      <c r="L110" s="382">
        <v>0</v>
      </c>
      <c r="M110" s="729">
        <v>0</v>
      </c>
      <c r="N110" s="393">
        <v>151.19</v>
      </c>
      <c r="O110" s="730">
        <v>66.89</v>
      </c>
      <c r="R110" s="3"/>
      <c r="S110" s="223" t="s">
        <v>217</v>
      </c>
      <c r="T110" s="223">
        <f>SUM(T7:T109)</f>
        <v>6597</v>
      </c>
    </row>
    <row r="111" spans="1:20" ht="13.5" thickBot="1">
      <c r="A111" s="32" t="s">
        <v>13</v>
      </c>
      <c r="B111" s="396">
        <f>SUM(B108:B110)</f>
        <v>0</v>
      </c>
      <c r="C111" s="396">
        <f aca="true" t="shared" si="16" ref="C111:O111">SUM(C108:C110)</f>
        <v>63.7</v>
      </c>
      <c r="D111" s="396">
        <f t="shared" si="16"/>
        <v>267.16</v>
      </c>
      <c r="E111" s="396">
        <f t="shared" si="16"/>
        <v>294.23</v>
      </c>
      <c r="F111" s="396">
        <f t="shared" si="16"/>
        <v>331.78</v>
      </c>
      <c r="G111" s="396">
        <f t="shared" si="16"/>
        <v>55.97</v>
      </c>
      <c r="H111" s="400">
        <f t="shared" si="16"/>
        <v>0</v>
      </c>
      <c r="I111" s="396">
        <f t="shared" si="16"/>
        <v>0</v>
      </c>
      <c r="J111" s="396">
        <f t="shared" si="16"/>
        <v>0</v>
      </c>
      <c r="K111" s="396">
        <f t="shared" si="16"/>
        <v>0</v>
      </c>
      <c r="L111" s="403">
        <f t="shared" si="16"/>
        <v>0</v>
      </c>
      <c r="M111" s="396">
        <f t="shared" si="16"/>
        <v>0</v>
      </c>
      <c r="N111" s="396">
        <f t="shared" si="16"/>
        <v>296.88</v>
      </c>
      <c r="O111" s="401">
        <f t="shared" si="16"/>
        <v>169.16</v>
      </c>
      <c r="S111" s="1172" t="s">
        <v>256</v>
      </c>
      <c r="T111" s="1172"/>
    </row>
    <row r="112" spans="1:20" ht="12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201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047" t="s">
        <v>19</v>
      </c>
      <c r="B114" s="1050" t="s">
        <v>30</v>
      </c>
      <c r="C114" s="1050"/>
      <c r="D114" s="1050"/>
      <c r="E114" s="1050"/>
      <c r="F114" s="1018" t="s">
        <v>225</v>
      </c>
      <c r="G114" s="1029" t="s">
        <v>226</v>
      </c>
      <c r="H114" s="1020" t="s">
        <v>42</v>
      </c>
      <c r="I114" s="1020"/>
      <c r="J114" s="1020"/>
      <c r="K114" s="1020"/>
      <c r="L114" s="1174"/>
      <c r="M114" s="1015" t="s">
        <v>229</v>
      </c>
      <c r="N114" s="47" t="s">
        <v>1</v>
      </c>
      <c r="O114" s="59" t="s">
        <v>33</v>
      </c>
      <c r="R114" s="3">
        <v>3</v>
      </c>
      <c r="S114" s="3">
        <v>3</v>
      </c>
      <c r="T114" s="3">
        <v>212</v>
      </c>
    </row>
    <row r="115" spans="1:20" ht="20.25" thickBot="1">
      <c r="A115" s="1069"/>
      <c r="B115" s="31" t="s">
        <v>23</v>
      </c>
      <c r="C115" s="25" t="s">
        <v>151</v>
      </c>
      <c r="D115" s="25" t="s">
        <v>16</v>
      </c>
      <c r="E115" s="25" t="s">
        <v>25</v>
      </c>
      <c r="F115" s="1019"/>
      <c r="G115" s="1030"/>
      <c r="H115" s="153" t="s">
        <v>18</v>
      </c>
      <c r="I115" s="153" t="s">
        <v>17</v>
      </c>
      <c r="J115" s="260" t="s">
        <v>26</v>
      </c>
      <c r="K115" s="261" t="s">
        <v>27</v>
      </c>
      <c r="L115" s="350" t="s">
        <v>28</v>
      </c>
      <c r="M115" s="1016"/>
      <c r="N115" s="25" t="s">
        <v>29</v>
      </c>
      <c r="O115" s="33" t="s">
        <v>29</v>
      </c>
      <c r="R115" s="3">
        <v>4</v>
      </c>
      <c r="S115" s="3">
        <v>4</v>
      </c>
      <c r="T115" s="3">
        <v>95</v>
      </c>
    </row>
    <row r="116" spans="1:20" ht="13.5" thickBot="1">
      <c r="A116" s="58" t="s">
        <v>12</v>
      </c>
      <c r="B116" s="379">
        <v>0</v>
      </c>
      <c r="C116" s="379">
        <v>0</v>
      </c>
      <c r="D116" s="379">
        <v>0</v>
      </c>
      <c r="E116" s="379">
        <v>43.08</v>
      </c>
      <c r="F116" s="379">
        <v>143.9</v>
      </c>
      <c r="G116" s="379">
        <v>22.07</v>
      </c>
      <c r="H116" s="379">
        <v>0</v>
      </c>
      <c r="I116" s="379">
        <v>0</v>
      </c>
      <c r="J116" s="379">
        <v>0</v>
      </c>
      <c r="K116" s="379">
        <v>0</v>
      </c>
      <c r="L116" s="382">
        <v>0</v>
      </c>
      <c r="M116" s="390">
        <v>0</v>
      </c>
      <c r="N116" s="380">
        <v>19.51</v>
      </c>
      <c r="O116" s="710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32" t="s">
        <v>13</v>
      </c>
      <c r="B117" s="396">
        <f aca="true" t="shared" si="17" ref="B117:O117">SUM(B116:B116)</f>
        <v>0</v>
      </c>
      <c r="C117" s="396">
        <f t="shared" si="17"/>
        <v>0</v>
      </c>
      <c r="D117" s="396">
        <f t="shared" si="17"/>
        <v>0</v>
      </c>
      <c r="E117" s="396">
        <f t="shared" si="17"/>
        <v>43.08</v>
      </c>
      <c r="F117" s="396">
        <f t="shared" si="17"/>
        <v>143.9</v>
      </c>
      <c r="G117" s="396">
        <f t="shared" si="17"/>
        <v>22.07</v>
      </c>
      <c r="H117" s="400">
        <f t="shared" si="17"/>
        <v>0</v>
      </c>
      <c r="I117" s="396">
        <f t="shared" si="17"/>
        <v>0</v>
      </c>
      <c r="J117" s="396">
        <f t="shared" si="17"/>
        <v>0</v>
      </c>
      <c r="K117" s="396">
        <f t="shared" si="17"/>
        <v>0</v>
      </c>
      <c r="L117" s="403">
        <f t="shared" si="17"/>
        <v>0</v>
      </c>
      <c r="M117" s="396">
        <f t="shared" si="17"/>
        <v>0</v>
      </c>
      <c r="N117" s="396">
        <f t="shared" si="17"/>
        <v>19.51</v>
      </c>
      <c r="O117" s="401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81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047" t="s">
        <v>19</v>
      </c>
      <c r="B120" s="1050" t="s">
        <v>30</v>
      </c>
      <c r="C120" s="1050"/>
      <c r="D120" s="1050"/>
      <c r="E120" s="1050"/>
      <c r="F120" s="1018" t="s">
        <v>225</v>
      </c>
      <c r="G120" s="1029" t="s">
        <v>226</v>
      </c>
      <c r="H120" s="1020" t="s">
        <v>42</v>
      </c>
      <c r="I120" s="1020"/>
      <c r="J120" s="1020"/>
      <c r="K120" s="1020"/>
      <c r="L120" s="1174"/>
      <c r="M120" s="1015" t="s">
        <v>229</v>
      </c>
      <c r="N120" s="47" t="s">
        <v>1</v>
      </c>
      <c r="O120" s="59" t="s">
        <v>33</v>
      </c>
      <c r="R120" s="3">
        <v>9</v>
      </c>
      <c r="S120" s="3">
        <v>10</v>
      </c>
      <c r="T120" s="3">
        <v>109</v>
      </c>
    </row>
    <row r="121" spans="1:20" ht="20.25" thickBot="1">
      <c r="A121" s="1069"/>
      <c r="B121" s="31" t="s">
        <v>23</v>
      </c>
      <c r="C121" s="25" t="s">
        <v>151</v>
      </c>
      <c r="D121" s="25" t="s">
        <v>16</v>
      </c>
      <c r="E121" s="25" t="s">
        <v>25</v>
      </c>
      <c r="F121" s="1019"/>
      <c r="G121" s="1030"/>
      <c r="H121" s="153" t="s">
        <v>18</v>
      </c>
      <c r="I121" s="153" t="s">
        <v>17</v>
      </c>
      <c r="J121" s="260" t="s">
        <v>26</v>
      </c>
      <c r="K121" s="261" t="s">
        <v>27</v>
      </c>
      <c r="L121" s="350" t="s">
        <v>28</v>
      </c>
      <c r="M121" s="1016"/>
      <c r="N121" s="25" t="s">
        <v>29</v>
      </c>
      <c r="O121" s="33" t="s">
        <v>29</v>
      </c>
      <c r="R121" s="3">
        <v>10</v>
      </c>
      <c r="S121" s="3">
        <v>11</v>
      </c>
      <c r="T121" s="3">
        <v>101</v>
      </c>
    </row>
    <row r="122" spans="1:20" ht="13.5" thickBot="1">
      <c r="A122" s="58" t="s">
        <v>12</v>
      </c>
      <c r="B122" s="379">
        <v>0</v>
      </c>
      <c r="C122" s="379">
        <v>0</v>
      </c>
      <c r="D122" s="379">
        <v>0</v>
      </c>
      <c r="E122" s="379">
        <v>31.76</v>
      </c>
      <c r="F122" s="379">
        <v>163.61</v>
      </c>
      <c r="G122" s="379">
        <v>15.41</v>
      </c>
      <c r="H122" s="383">
        <v>0</v>
      </c>
      <c r="I122" s="383">
        <v>0</v>
      </c>
      <c r="J122" s="383">
        <v>0</v>
      </c>
      <c r="K122" s="383">
        <v>0</v>
      </c>
      <c r="L122" s="761">
        <v>0</v>
      </c>
      <c r="M122" s="729">
        <v>0</v>
      </c>
      <c r="N122" s="380">
        <v>14.28</v>
      </c>
      <c r="O122" s="710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32" t="s">
        <v>13</v>
      </c>
      <c r="B123" s="396">
        <f aca="true" t="shared" si="18" ref="B123:O123">SUM(B122:B122)</f>
        <v>0</v>
      </c>
      <c r="C123" s="396">
        <f t="shared" si="18"/>
        <v>0</v>
      </c>
      <c r="D123" s="396">
        <f t="shared" si="18"/>
        <v>0</v>
      </c>
      <c r="E123" s="396">
        <f t="shared" si="18"/>
        <v>31.76</v>
      </c>
      <c r="F123" s="396">
        <f t="shared" si="18"/>
        <v>163.61</v>
      </c>
      <c r="G123" s="396">
        <f t="shared" si="18"/>
        <v>15.41</v>
      </c>
      <c r="H123" s="400">
        <f t="shared" si="18"/>
        <v>0</v>
      </c>
      <c r="I123" s="396">
        <f t="shared" si="18"/>
        <v>0</v>
      </c>
      <c r="J123" s="396">
        <f t="shared" si="18"/>
        <v>0</v>
      </c>
      <c r="K123" s="396">
        <f t="shared" si="18"/>
        <v>0</v>
      </c>
      <c r="L123" s="741">
        <f t="shared" si="18"/>
        <v>0</v>
      </c>
      <c r="M123" s="396">
        <f t="shared" si="18"/>
        <v>0</v>
      </c>
      <c r="N123" s="396">
        <f t="shared" si="18"/>
        <v>14.28</v>
      </c>
      <c r="O123" s="401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77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047" t="s">
        <v>19</v>
      </c>
      <c r="B126" s="1050" t="s">
        <v>30</v>
      </c>
      <c r="C126" s="1050"/>
      <c r="D126" s="1050"/>
      <c r="E126" s="1050"/>
      <c r="F126" s="1018" t="s">
        <v>225</v>
      </c>
      <c r="G126" s="1029" t="s">
        <v>226</v>
      </c>
      <c r="H126" s="1020" t="s">
        <v>42</v>
      </c>
      <c r="I126" s="1020"/>
      <c r="J126" s="1020"/>
      <c r="K126" s="1020"/>
      <c r="L126" s="1174"/>
      <c r="M126" s="1015" t="s">
        <v>229</v>
      </c>
      <c r="N126" s="47" t="s">
        <v>1</v>
      </c>
      <c r="O126" s="59" t="s">
        <v>33</v>
      </c>
      <c r="R126" s="3">
        <v>15</v>
      </c>
      <c r="S126" s="3">
        <v>16</v>
      </c>
      <c r="T126" s="3">
        <v>57</v>
      </c>
    </row>
    <row r="127" spans="1:20" ht="20.25" thickBot="1">
      <c r="A127" s="1069"/>
      <c r="B127" s="31" t="s">
        <v>23</v>
      </c>
      <c r="C127" s="25" t="s">
        <v>150</v>
      </c>
      <c r="D127" s="25" t="s">
        <v>16</v>
      </c>
      <c r="E127" s="25" t="s">
        <v>25</v>
      </c>
      <c r="F127" s="1019"/>
      <c r="G127" s="1030"/>
      <c r="H127" s="153" t="s">
        <v>18</v>
      </c>
      <c r="I127" s="153" t="s">
        <v>17</v>
      </c>
      <c r="J127" s="260" t="s">
        <v>26</v>
      </c>
      <c r="K127" s="261" t="s">
        <v>27</v>
      </c>
      <c r="L127" s="350" t="s">
        <v>28</v>
      </c>
      <c r="M127" s="1016"/>
      <c r="N127" s="25" t="s">
        <v>29</v>
      </c>
      <c r="O127" s="33" t="s">
        <v>29</v>
      </c>
      <c r="P127" s="5"/>
      <c r="Q127" s="24"/>
      <c r="R127" s="3">
        <v>16</v>
      </c>
      <c r="S127" s="3">
        <v>17</v>
      </c>
      <c r="T127" s="3">
        <v>55</v>
      </c>
    </row>
    <row r="128" spans="1:20" ht="13.5" thickBot="1">
      <c r="A128" s="58" t="s">
        <v>12</v>
      </c>
      <c r="B128" s="379">
        <v>0</v>
      </c>
      <c r="C128" s="379">
        <v>267.17</v>
      </c>
      <c r="D128" s="379">
        <v>0</v>
      </c>
      <c r="E128" s="379">
        <v>91.82</v>
      </c>
      <c r="F128" s="379">
        <v>95.69</v>
      </c>
      <c r="G128" s="379">
        <v>11.78</v>
      </c>
      <c r="H128" s="379">
        <v>0</v>
      </c>
      <c r="I128" s="379">
        <v>0</v>
      </c>
      <c r="J128" s="379">
        <v>0</v>
      </c>
      <c r="K128" s="379">
        <v>0</v>
      </c>
      <c r="L128" s="762">
        <v>0</v>
      </c>
      <c r="M128" s="390">
        <v>0</v>
      </c>
      <c r="N128" s="380">
        <v>378.97</v>
      </c>
      <c r="O128" s="392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32" t="s">
        <v>13</v>
      </c>
      <c r="B129" s="396">
        <f aca="true" t="shared" si="19" ref="B129:O129">B128</f>
        <v>0</v>
      </c>
      <c r="C129" s="396">
        <f t="shared" si="19"/>
        <v>267.17</v>
      </c>
      <c r="D129" s="396">
        <f t="shared" si="19"/>
        <v>0</v>
      </c>
      <c r="E129" s="396">
        <f t="shared" si="19"/>
        <v>91.82</v>
      </c>
      <c r="F129" s="396">
        <f t="shared" si="19"/>
        <v>95.69</v>
      </c>
      <c r="G129" s="396">
        <f t="shared" si="19"/>
        <v>11.78</v>
      </c>
      <c r="H129" s="400">
        <f t="shared" si="19"/>
        <v>0</v>
      </c>
      <c r="I129" s="396">
        <f t="shared" si="19"/>
        <v>0</v>
      </c>
      <c r="J129" s="396">
        <f t="shared" si="19"/>
        <v>0</v>
      </c>
      <c r="K129" s="396">
        <f t="shared" si="19"/>
        <v>0</v>
      </c>
      <c r="L129" s="403">
        <f t="shared" si="19"/>
        <v>0</v>
      </c>
      <c r="M129" s="396">
        <f t="shared" si="19"/>
        <v>0</v>
      </c>
      <c r="N129" s="396">
        <f t="shared" si="19"/>
        <v>378.97</v>
      </c>
      <c r="O129" s="401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102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047" t="s">
        <v>19</v>
      </c>
      <c r="B132" s="1050" t="s">
        <v>30</v>
      </c>
      <c r="C132" s="1050"/>
      <c r="D132" s="1050"/>
      <c r="E132" s="1050"/>
      <c r="F132" s="1018" t="s">
        <v>225</v>
      </c>
      <c r="G132" s="1029" t="s">
        <v>226</v>
      </c>
      <c r="H132" s="1020" t="s">
        <v>42</v>
      </c>
      <c r="I132" s="1020"/>
      <c r="J132" s="1020"/>
      <c r="K132" s="1020"/>
      <c r="L132" s="1174"/>
      <c r="M132" s="1015" t="s">
        <v>229</v>
      </c>
      <c r="N132" s="47" t="s">
        <v>1</v>
      </c>
      <c r="O132" s="59" t="s">
        <v>33</v>
      </c>
      <c r="R132" s="3">
        <v>21</v>
      </c>
      <c r="S132" s="3">
        <v>28</v>
      </c>
      <c r="T132" s="3">
        <v>6</v>
      </c>
    </row>
    <row r="133" spans="1:20" ht="20.25" thickBot="1">
      <c r="A133" s="1069"/>
      <c r="B133" s="31" t="s">
        <v>23</v>
      </c>
      <c r="C133" s="25" t="s">
        <v>151</v>
      </c>
      <c r="D133" s="25" t="s">
        <v>16</v>
      </c>
      <c r="E133" s="25" t="s">
        <v>25</v>
      </c>
      <c r="F133" s="1019"/>
      <c r="G133" s="1030"/>
      <c r="H133" s="153" t="s">
        <v>18</v>
      </c>
      <c r="I133" s="153" t="s">
        <v>17</v>
      </c>
      <c r="J133" s="260" t="s">
        <v>26</v>
      </c>
      <c r="K133" s="261" t="s">
        <v>27</v>
      </c>
      <c r="L133" s="350" t="s">
        <v>28</v>
      </c>
      <c r="M133" s="1016"/>
      <c r="N133" s="25" t="s">
        <v>29</v>
      </c>
      <c r="O133" s="33" t="s">
        <v>29</v>
      </c>
      <c r="R133" s="3">
        <v>22</v>
      </c>
      <c r="S133" s="3">
        <v>30</v>
      </c>
      <c r="T133" s="3">
        <v>26</v>
      </c>
    </row>
    <row r="134" spans="1:20" ht="13.5" thickBot="1">
      <c r="A134" s="58" t="s">
        <v>12</v>
      </c>
      <c r="B134" s="379">
        <v>0</v>
      </c>
      <c r="C134" s="379">
        <v>0</v>
      </c>
      <c r="D134" s="379">
        <v>0</v>
      </c>
      <c r="E134" s="379">
        <v>34.06</v>
      </c>
      <c r="F134" s="379">
        <v>40.75</v>
      </c>
      <c r="G134" s="379">
        <v>6.57</v>
      </c>
      <c r="H134" s="379">
        <v>0</v>
      </c>
      <c r="I134" s="379">
        <v>0</v>
      </c>
      <c r="J134" s="379">
        <v>0</v>
      </c>
      <c r="K134" s="379">
        <v>0</v>
      </c>
      <c r="L134" s="763">
        <v>0</v>
      </c>
      <c r="M134" s="729">
        <v>0</v>
      </c>
      <c r="N134" s="380">
        <v>9.18</v>
      </c>
      <c r="O134" s="392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32" t="s">
        <v>13</v>
      </c>
      <c r="B135" s="396">
        <f aca="true" t="shared" si="20" ref="B135:O135">SUM(B134:B134)</f>
        <v>0</v>
      </c>
      <c r="C135" s="396">
        <f t="shared" si="20"/>
        <v>0</v>
      </c>
      <c r="D135" s="396">
        <f t="shared" si="20"/>
        <v>0</v>
      </c>
      <c r="E135" s="396">
        <f t="shared" si="20"/>
        <v>34.06</v>
      </c>
      <c r="F135" s="396">
        <f t="shared" si="20"/>
        <v>40.75</v>
      </c>
      <c r="G135" s="396">
        <f t="shared" si="20"/>
        <v>6.57</v>
      </c>
      <c r="H135" s="400">
        <f t="shared" si="20"/>
        <v>0</v>
      </c>
      <c r="I135" s="396">
        <f t="shared" si="20"/>
        <v>0</v>
      </c>
      <c r="J135" s="396">
        <f t="shared" si="20"/>
        <v>0</v>
      </c>
      <c r="K135" s="396">
        <f t="shared" si="20"/>
        <v>0</v>
      </c>
      <c r="L135" s="403">
        <f t="shared" si="20"/>
        <v>0</v>
      </c>
      <c r="M135" s="396">
        <f t="shared" si="20"/>
        <v>0</v>
      </c>
      <c r="N135" s="396">
        <f t="shared" si="20"/>
        <v>9.18</v>
      </c>
      <c r="O135" s="396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94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047" t="s">
        <v>19</v>
      </c>
      <c r="B138" s="1050" t="s">
        <v>30</v>
      </c>
      <c r="C138" s="1050"/>
      <c r="D138" s="1050"/>
      <c r="E138" s="1050"/>
      <c r="F138" s="1018" t="s">
        <v>225</v>
      </c>
      <c r="G138" s="1029" t="s">
        <v>226</v>
      </c>
      <c r="H138" s="1020" t="s">
        <v>42</v>
      </c>
      <c r="I138" s="1020"/>
      <c r="J138" s="1020"/>
      <c r="K138" s="1020"/>
      <c r="L138" s="1174"/>
      <c r="M138" s="1015" t="s">
        <v>229</v>
      </c>
      <c r="N138" s="47" t="s">
        <v>1</v>
      </c>
      <c r="O138" s="59" t="s">
        <v>33</v>
      </c>
      <c r="R138" s="3"/>
      <c r="S138" s="223" t="s">
        <v>217</v>
      </c>
      <c r="T138" s="223">
        <f>SUM(T112:T137)</f>
        <v>2337</v>
      </c>
    </row>
    <row r="139" spans="1:20" ht="20.25" thickBot="1">
      <c r="A139" s="1069"/>
      <c r="B139" s="31" t="s">
        <v>23</v>
      </c>
      <c r="C139" s="25" t="s">
        <v>150</v>
      </c>
      <c r="D139" s="25" t="s">
        <v>16</v>
      </c>
      <c r="E139" s="25" t="s">
        <v>25</v>
      </c>
      <c r="F139" s="1019"/>
      <c r="G139" s="1030"/>
      <c r="H139" s="153" t="s">
        <v>18</v>
      </c>
      <c r="I139" s="153" t="s">
        <v>17</v>
      </c>
      <c r="J139" s="260" t="s">
        <v>26</v>
      </c>
      <c r="K139" s="261" t="s">
        <v>27</v>
      </c>
      <c r="L139" s="350" t="s">
        <v>28</v>
      </c>
      <c r="M139" s="1016"/>
      <c r="N139" s="25" t="s">
        <v>29</v>
      </c>
      <c r="O139" s="33" t="s">
        <v>29</v>
      </c>
      <c r="R139" s="3"/>
      <c r="S139" s="223" t="s">
        <v>145</v>
      </c>
      <c r="T139" s="223">
        <f>T138+T110</f>
        <v>8934</v>
      </c>
    </row>
    <row r="140" spans="1:15" ht="13.5" thickBot="1">
      <c r="A140" s="58" t="s">
        <v>12</v>
      </c>
      <c r="B140" s="379">
        <v>0</v>
      </c>
      <c r="C140" s="379">
        <v>0</v>
      </c>
      <c r="D140" s="379">
        <v>57.29</v>
      </c>
      <c r="E140" s="379">
        <v>132.21</v>
      </c>
      <c r="F140" s="379">
        <v>45.56</v>
      </c>
      <c r="G140" s="379">
        <v>31.79</v>
      </c>
      <c r="H140" s="379">
        <v>0</v>
      </c>
      <c r="I140" s="379">
        <v>0</v>
      </c>
      <c r="J140" s="379">
        <v>0</v>
      </c>
      <c r="K140" s="379">
        <v>0</v>
      </c>
      <c r="L140" s="763">
        <v>0</v>
      </c>
      <c r="M140" s="729">
        <v>0</v>
      </c>
      <c r="N140" s="380">
        <v>107.2</v>
      </c>
      <c r="O140" s="392">
        <v>78.7</v>
      </c>
    </row>
    <row r="141" spans="1:15" ht="13.5" thickBot="1">
      <c r="A141" s="32" t="s">
        <v>13</v>
      </c>
      <c r="B141" s="396">
        <f aca="true" t="shared" si="21" ref="B141:O141">B140</f>
        <v>0</v>
      </c>
      <c r="C141" s="396">
        <f t="shared" si="21"/>
        <v>0</v>
      </c>
      <c r="D141" s="396">
        <f t="shared" si="21"/>
        <v>57.29</v>
      </c>
      <c r="E141" s="396">
        <f t="shared" si="21"/>
        <v>132.21</v>
      </c>
      <c r="F141" s="396">
        <f t="shared" si="21"/>
        <v>45.56</v>
      </c>
      <c r="G141" s="396">
        <f t="shared" si="21"/>
        <v>31.79</v>
      </c>
      <c r="H141" s="400">
        <f t="shared" si="21"/>
        <v>0</v>
      </c>
      <c r="I141" s="396">
        <f t="shared" si="21"/>
        <v>0</v>
      </c>
      <c r="J141" s="396">
        <f t="shared" si="21"/>
        <v>0</v>
      </c>
      <c r="K141" s="396">
        <f t="shared" si="21"/>
        <v>0</v>
      </c>
      <c r="L141" s="403">
        <f t="shared" si="21"/>
        <v>0</v>
      </c>
      <c r="M141" s="396">
        <f t="shared" si="21"/>
        <v>0</v>
      </c>
      <c r="N141" s="396">
        <f t="shared" si="21"/>
        <v>107.2</v>
      </c>
      <c r="O141" s="401">
        <f t="shared" si="21"/>
        <v>78.7</v>
      </c>
    </row>
    <row r="142" spans="1:15" ht="12.75">
      <c r="A142" s="34"/>
      <c r="B142" s="679"/>
      <c r="C142" s="679"/>
      <c r="D142" s="679"/>
      <c r="E142" s="679"/>
      <c r="F142" s="679"/>
      <c r="G142" s="679"/>
      <c r="H142" s="679"/>
      <c r="I142" s="679"/>
      <c r="J142" s="679"/>
      <c r="K142" s="679"/>
      <c r="L142" s="679"/>
      <c r="M142" s="679"/>
      <c r="N142" s="679"/>
      <c r="O142" s="679"/>
    </row>
    <row r="143" spans="1:20" ht="22.5" customHeight="1">
      <c r="A143" s="13"/>
      <c r="B143" s="6" t="s">
        <v>202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257</v>
      </c>
      <c r="T143" s="6"/>
    </row>
    <row r="144" spans="1:15" ht="23.25" customHeight="1">
      <c r="A144" s="1047" t="s">
        <v>19</v>
      </c>
      <c r="B144" s="1050" t="s">
        <v>30</v>
      </c>
      <c r="C144" s="1050"/>
      <c r="D144" s="1050"/>
      <c r="E144" s="1050"/>
      <c r="F144" s="1018" t="s">
        <v>225</v>
      </c>
      <c r="G144" s="1029" t="s">
        <v>226</v>
      </c>
      <c r="H144" s="1020" t="s">
        <v>42</v>
      </c>
      <c r="I144" s="1020"/>
      <c r="J144" s="1020"/>
      <c r="K144" s="1020"/>
      <c r="L144" s="1174"/>
      <c r="M144" s="1015" t="s">
        <v>229</v>
      </c>
      <c r="N144" s="47" t="s">
        <v>1</v>
      </c>
      <c r="O144" s="59" t="s">
        <v>33</v>
      </c>
    </row>
    <row r="145" spans="1:20" ht="20.25" thickBot="1">
      <c r="A145" s="1069"/>
      <c r="B145" s="31" t="s">
        <v>23</v>
      </c>
      <c r="C145" s="25" t="s">
        <v>151</v>
      </c>
      <c r="D145" s="25" t="s">
        <v>16</v>
      </c>
      <c r="E145" s="25" t="s">
        <v>25</v>
      </c>
      <c r="F145" s="1019"/>
      <c r="G145" s="1030"/>
      <c r="H145" s="153" t="s">
        <v>18</v>
      </c>
      <c r="I145" s="153" t="s">
        <v>17</v>
      </c>
      <c r="J145" s="260" t="s">
        <v>26</v>
      </c>
      <c r="K145" s="261" t="s">
        <v>27</v>
      </c>
      <c r="L145" s="350" t="s">
        <v>28</v>
      </c>
      <c r="M145" s="1016"/>
      <c r="N145" s="25" t="s">
        <v>29</v>
      </c>
      <c r="O145" s="33" t="s">
        <v>29</v>
      </c>
      <c r="R145" s="223" t="s">
        <v>153</v>
      </c>
      <c r="S145" s="223" t="s">
        <v>188</v>
      </c>
      <c r="T145" s="223" t="s">
        <v>186</v>
      </c>
    </row>
    <row r="146" spans="1:20" ht="13.5" thickBot="1">
      <c r="A146" s="58" t="s">
        <v>12</v>
      </c>
      <c r="B146" s="379">
        <v>0</v>
      </c>
      <c r="C146" s="379">
        <v>0</v>
      </c>
      <c r="D146" s="379">
        <v>0</v>
      </c>
      <c r="E146" s="379">
        <v>11.08</v>
      </c>
      <c r="F146" s="379">
        <v>5.68</v>
      </c>
      <c r="G146" s="379">
        <v>3.86</v>
      </c>
      <c r="H146" s="379">
        <v>0</v>
      </c>
      <c r="I146" s="379">
        <v>0</v>
      </c>
      <c r="J146" s="379">
        <v>0</v>
      </c>
      <c r="K146" s="379">
        <v>0</v>
      </c>
      <c r="L146" s="763">
        <v>0</v>
      </c>
      <c r="M146" s="729">
        <v>0</v>
      </c>
      <c r="N146" s="380">
        <v>9.03</v>
      </c>
      <c r="O146" s="392">
        <v>14.4</v>
      </c>
      <c r="R146" s="3"/>
      <c r="S146" s="1173" t="s">
        <v>255</v>
      </c>
      <c r="T146" s="1173"/>
    </row>
    <row r="147" spans="1:20" ht="13.5" thickBot="1">
      <c r="A147" s="32" t="s">
        <v>13</v>
      </c>
      <c r="B147" s="396">
        <f aca="true" t="shared" si="22" ref="B147:O147">SUM(B146:B146)</f>
        <v>0</v>
      </c>
      <c r="C147" s="396">
        <f t="shared" si="22"/>
        <v>0</v>
      </c>
      <c r="D147" s="396">
        <f t="shared" si="22"/>
        <v>0</v>
      </c>
      <c r="E147" s="396">
        <f t="shared" si="22"/>
        <v>11.08</v>
      </c>
      <c r="F147" s="396">
        <f t="shared" si="22"/>
        <v>5.68</v>
      </c>
      <c r="G147" s="396">
        <f t="shared" si="22"/>
        <v>3.86</v>
      </c>
      <c r="H147" s="400">
        <f t="shared" si="22"/>
        <v>0</v>
      </c>
      <c r="I147" s="396">
        <f t="shared" si="22"/>
        <v>0</v>
      </c>
      <c r="J147" s="396">
        <f t="shared" si="22"/>
        <v>0</v>
      </c>
      <c r="K147" s="396">
        <f t="shared" si="22"/>
        <v>0</v>
      </c>
      <c r="L147" s="403">
        <f t="shared" si="22"/>
        <v>0</v>
      </c>
      <c r="M147" s="396">
        <f t="shared" si="22"/>
        <v>0</v>
      </c>
      <c r="N147" s="396">
        <f t="shared" si="22"/>
        <v>9.03</v>
      </c>
      <c r="O147" s="396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84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047" t="s">
        <v>19</v>
      </c>
      <c r="B150" s="1050" t="s">
        <v>30</v>
      </c>
      <c r="C150" s="1050"/>
      <c r="D150" s="1050"/>
      <c r="E150" s="1050"/>
      <c r="F150" s="1018" t="s">
        <v>225</v>
      </c>
      <c r="G150" s="1029" t="s">
        <v>226</v>
      </c>
      <c r="H150" s="1020" t="s">
        <v>42</v>
      </c>
      <c r="I150" s="1020"/>
      <c r="J150" s="1020"/>
      <c r="K150" s="1020"/>
      <c r="L150" s="1174"/>
      <c r="M150" s="1015" t="s">
        <v>229</v>
      </c>
      <c r="N150" s="47" t="s">
        <v>1</v>
      </c>
      <c r="O150" s="59" t="s">
        <v>33</v>
      </c>
      <c r="R150" s="3">
        <v>4</v>
      </c>
      <c r="S150" s="3">
        <v>4</v>
      </c>
      <c r="T150" s="3">
        <v>31</v>
      </c>
    </row>
    <row r="151" spans="1:20" ht="20.25" thickBot="1">
      <c r="A151" s="1069"/>
      <c r="B151" s="31" t="s">
        <v>23</v>
      </c>
      <c r="C151" s="25" t="s">
        <v>151</v>
      </c>
      <c r="D151" s="25" t="s">
        <v>16</v>
      </c>
      <c r="E151" s="25" t="s">
        <v>25</v>
      </c>
      <c r="F151" s="1019"/>
      <c r="G151" s="1030"/>
      <c r="H151" s="153" t="s">
        <v>18</v>
      </c>
      <c r="I151" s="153" t="s">
        <v>17</v>
      </c>
      <c r="J151" s="260" t="s">
        <v>26</v>
      </c>
      <c r="K151" s="261" t="s">
        <v>27</v>
      </c>
      <c r="L151" s="350" t="s">
        <v>28</v>
      </c>
      <c r="M151" s="1016"/>
      <c r="N151" s="25" t="s">
        <v>29</v>
      </c>
      <c r="O151" s="33" t="s">
        <v>29</v>
      </c>
      <c r="R151" s="3">
        <v>5</v>
      </c>
      <c r="S151" s="3">
        <v>6</v>
      </c>
      <c r="T151" s="3">
        <v>28</v>
      </c>
    </row>
    <row r="152" spans="1:20" ht="13.5" thickBot="1">
      <c r="A152" s="58" t="s">
        <v>12</v>
      </c>
      <c r="B152" s="379">
        <v>0</v>
      </c>
      <c r="C152" s="379">
        <v>0</v>
      </c>
      <c r="D152" s="379">
        <v>0</v>
      </c>
      <c r="E152" s="379">
        <v>6.14</v>
      </c>
      <c r="F152" s="379">
        <v>7.74</v>
      </c>
      <c r="G152" s="379">
        <v>6.23</v>
      </c>
      <c r="H152" s="379">
        <v>0</v>
      </c>
      <c r="I152" s="379">
        <v>0</v>
      </c>
      <c r="J152" s="379">
        <v>0</v>
      </c>
      <c r="K152" s="379">
        <v>0</v>
      </c>
      <c r="L152" s="763">
        <v>0</v>
      </c>
      <c r="M152" s="729">
        <v>0</v>
      </c>
      <c r="N152" s="380">
        <v>3.06</v>
      </c>
      <c r="O152" s="392">
        <v>7.2</v>
      </c>
      <c r="R152" s="3">
        <v>6</v>
      </c>
      <c r="S152" s="3">
        <v>7</v>
      </c>
      <c r="T152" s="3">
        <v>51</v>
      </c>
    </row>
    <row r="153" spans="1:20" ht="13.5" thickBot="1">
      <c r="A153" s="32" t="s">
        <v>13</v>
      </c>
      <c r="B153" s="396">
        <f aca="true" t="shared" si="23" ref="B153:O153">SUM(B152:B152)</f>
        <v>0</v>
      </c>
      <c r="C153" s="396">
        <f t="shared" si="23"/>
        <v>0</v>
      </c>
      <c r="D153" s="396">
        <f t="shared" si="23"/>
        <v>0</v>
      </c>
      <c r="E153" s="396">
        <f t="shared" si="23"/>
        <v>6.14</v>
      </c>
      <c r="F153" s="396">
        <f t="shared" si="23"/>
        <v>7.74</v>
      </c>
      <c r="G153" s="396">
        <f t="shared" si="23"/>
        <v>6.23</v>
      </c>
      <c r="H153" s="400">
        <f t="shared" si="23"/>
        <v>0</v>
      </c>
      <c r="I153" s="396">
        <f t="shared" si="23"/>
        <v>0</v>
      </c>
      <c r="J153" s="396">
        <f t="shared" si="23"/>
        <v>0</v>
      </c>
      <c r="K153" s="396">
        <f t="shared" si="23"/>
        <v>0</v>
      </c>
      <c r="L153" s="403">
        <f t="shared" si="23"/>
        <v>0</v>
      </c>
      <c r="M153" s="396">
        <f t="shared" si="23"/>
        <v>0</v>
      </c>
      <c r="N153" s="396">
        <f t="shared" si="23"/>
        <v>3.06</v>
      </c>
      <c r="O153" s="401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86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047" t="s">
        <v>19</v>
      </c>
      <c r="B156" s="1050" t="s">
        <v>30</v>
      </c>
      <c r="C156" s="1050"/>
      <c r="D156" s="1050"/>
      <c r="E156" s="1050"/>
      <c r="F156" s="1018" t="s">
        <v>225</v>
      </c>
      <c r="G156" s="1029" t="s">
        <v>226</v>
      </c>
      <c r="H156" s="1020" t="s">
        <v>42</v>
      </c>
      <c r="I156" s="1020"/>
      <c r="J156" s="1020"/>
      <c r="K156" s="1020"/>
      <c r="L156" s="1174"/>
      <c r="M156" s="1015" t="s">
        <v>229</v>
      </c>
      <c r="N156" s="47" t="s">
        <v>1</v>
      </c>
      <c r="O156" s="59" t="s">
        <v>33</v>
      </c>
      <c r="R156" s="3">
        <v>10</v>
      </c>
      <c r="S156" s="3">
        <v>14</v>
      </c>
      <c r="T156" s="3">
        <v>28</v>
      </c>
    </row>
    <row r="157" spans="1:20" ht="20.25" thickBot="1">
      <c r="A157" s="1069"/>
      <c r="B157" s="31" t="s">
        <v>23</v>
      </c>
      <c r="C157" s="25" t="s">
        <v>151</v>
      </c>
      <c r="D157" s="25" t="s">
        <v>16</v>
      </c>
      <c r="E157" s="25" t="s">
        <v>25</v>
      </c>
      <c r="F157" s="1019"/>
      <c r="G157" s="1030"/>
      <c r="H157" s="153" t="s">
        <v>18</v>
      </c>
      <c r="I157" s="153" t="s">
        <v>17</v>
      </c>
      <c r="J157" s="260" t="s">
        <v>26</v>
      </c>
      <c r="K157" s="261" t="s">
        <v>27</v>
      </c>
      <c r="L157" s="350" t="s">
        <v>28</v>
      </c>
      <c r="M157" s="1016"/>
      <c r="N157" s="25" t="s">
        <v>29</v>
      </c>
      <c r="O157" s="33" t="s">
        <v>29</v>
      </c>
      <c r="R157" s="3">
        <v>11</v>
      </c>
      <c r="S157" s="3">
        <v>15</v>
      </c>
      <c r="T157" s="3">
        <v>26</v>
      </c>
    </row>
    <row r="158" spans="1:20" ht="13.5" thickBot="1">
      <c r="A158" s="58" t="s">
        <v>12</v>
      </c>
      <c r="B158" s="379">
        <v>0</v>
      </c>
      <c r="C158" s="379">
        <v>0</v>
      </c>
      <c r="D158" s="379">
        <v>0</v>
      </c>
      <c r="E158" s="379">
        <v>16.1</v>
      </c>
      <c r="F158" s="379">
        <v>12.36</v>
      </c>
      <c r="G158" s="379">
        <v>0</v>
      </c>
      <c r="H158" s="379">
        <v>0</v>
      </c>
      <c r="I158" s="379">
        <v>0</v>
      </c>
      <c r="J158" s="379">
        <v>0</v>
      </c>
      <c r="K158" s="379">
        <v>0</v>
      </c>
      <c r="L158" s="763">
        <v>0</v>
      </c>
      <c r="M158" s="729">
        <v>0</v>
      </c>
      <c r="N158" s="380">
        <v>5.98</v>
      </c>
      <c r="O158" s="392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32" t="s">
        <v>13</v>
      </c>
      <c r="B159" s="396">
        <f aca="true" t="shared" si="24" ref="B159:O159">SUM(B158:B158)</f>
        <v>0</v>
      </c>
      <c r="C159" s="396">
        <f t="shared" si="24"/>
        <v>0</v>
      </c>
      <c r="D159" s="396">
        <f t="shared" si="24"/>
        <v>0</v>
      </c>
      <c r="E159" s="396">
        <f t="shared" si="24"/>
        <v>16.1</v>
      </c>
      <c r="F159" s="396">
        <f t="shared" si="24"/>
        <v>12.36</v>
      </c>
      <c r="G159" s="396">
        <f t="shared" si="24"/>
        <v>0</v>
      </c>
      <c r="H159" s="400">
        <f t="shared" si="24"/>
        <v>0</v>
      </c>
      <c r="I159" s="396">
        <f t="shared" si="24"/>
        <v>0</v>
      </c>
      <c r="J159" s="396">
        <f t="shared" si="24"/>
        <v>0</v>
      </c>
      <c r="K159" s="396">
        <f t="shared" si="24"/>
        <v>0</v>
      </c>
      <c r="L159" s="403">
        <f t="shared" si="24"/>
        <v>0</v>
      </c>
      <c r="M159" s="396">
        <f t="shared" si="24"/>
        <v>0</v>
      </c>
      <c r="N159" s="396">
        <f t="shared" si="24"/>
        <v>5.98</v>
      </c>
      <c r="O159" s="396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251</v>
      </c>
      <c r="C161" s="351"/>
      <c r="D161" s="351"/>
      <c r="E161" s="351"/>
      <c r="F161" s="351"/>
      <c r="G161" s="351"/>
      <c r="N161" s="351"/>
      <c r="O161" s="351"/>
      <c r="R161" s="3">
        <v>15</v>
      </c>
      <c r="S161" s="3">
        <v>23</v>
      </c>
      <c r="T161" s="3">
        <v>38</v>
      </c>
    </row>
    <row r="162" spans="1:20" ht="16.5">
      <c r="A162" s="1179" t="s">
        <v>238</v>
      </c>
      <c r="B162" s="1180" t="s">
        <v>239</v>
      </c>
      <c r="C162" s="1175"/>
      <c r="D162" s="1175"/>
      <c r="E162" s="1175"/>
      <c r="F162" s="1181" t="s">
        <v>20</v>
      </c>
      <c r="G162" s="1181" t="s">
        <v>240</v>
      </c>
      <c r="H162" s="1175" t="s">
        <v>241</v>
      </c>
      <c r="I162" s="1175"/>
      <c r="J162" s="1175"/>
      <c r="K162" s="1175"/>
      <c r="L162" s="1176"/>
      <c r="M162" s="1177" t="s">
        <v>242</v>
      </c>
      <c r="N162" s="352" t="s">
        <v>1</v>
      </c>
      <c r="O162" s="352" t="s">
        <v>243</v>
      </c>
      <c r="R162" s="3">
        <v>16</v>
      </c>
      <c r="S162" s="3">
        <v>24</v>
      </c>
      <c r="T162" s="3">
        <v>74</v>
      </c>
    </row>
    <row r="163" spans="1:20" ht="17.25" thickBot="1">
      <c r="A163" s="1179"/>
      <c r="B163" s="359" t="s">
        <v>23</v>
      </c>
      <c r="C163" s="358" t="s">
        <v>244</v>
      </c>
      <c r="D163" s="358" t="s">
        <v>16</v>
      </c>
      <c r="E163" s="358" t="s">
        <v>25</v>
      </c>
      <c r="F163" s="1182"/>
      <c r="G163" s="1182"/>
      <c r="H163" s="357" t="s">
        <v>245</v>
      </c>
      <c r="I163" s="357" t="s">
        <v>246</v>
      </c>
      <c r="J163" s="357" t="s">
        <v>247</v>
      </c>
      <c r="K163" s="357" t="s">
        <v>248</v>
      </c>
      <c r="L163" s="764" t="s">
        <v>249</v>
      </c>
      <c r="M163" s="1178"/>
      <c r="N163" s="358" t="s">
        <v>250</v>
      </c>
      <c r="O163" s="358" t="s">
        <v>250</v>
      </c>
      <c r="R163" s="3">
        <v>17</v>
      </c>
      <c r="S163" s="3">
        <v>25</v>
      </c>
      <c r="T163" s="3">
        <v>46</v>
      </c>
    </row>
    <row r="164" spans="1:20" ht="12.75">
      <c r="A164" s="355" t="s">
        <v>10</v>
      </c>
      <c r="B164" s="742">
        <v>0</v>
      </c>
      <c r="C164" s="743">
        <v>0</v>
      </c>
      <c r="D164" s="743">
        <v>0</v>
      </c>
      <c r="E164" s="743">
        <v>0</v>
      </c>
      <c r="F164" s="743">
        <v>65.77</v>
      </c>
      <c r="G164" s="743">
        <v>0</v>
      </c>
      <c r="H164" s="378">
        <v>0</v>
      </c>
      <c r="I164" s="378">
        <v>0</v>
      </c>
      <c r="J164" s="378">
        <v>0</v>
      </c>
      <c r="K164" s="378">
        <v>0</v>
      </c>
      <c r="L164" s="394">
        <v>0</v>
      </c>
      <c r="M164" s="395">
        <v>0</v>
      </c>
      <c r="N164" s="743">
        <v>0</v>
      </c>
      <c r="O164" s="744">
        <v>0</v>
      </c>
      <c r="R164" s="3">
        <v>18</v>
      </c>
      <c r="S164" s="3">
        <v>26</v>
      </c>
      <c r="T164" s="3">
        <v>77</v>
      </c>
    </row>
    <row r="165" spans="1:20" ht="12.75">
      <c r="A165" s="355" t="s">
        <v>8</v>
      </c>
      <c r="B165" s="745">
        <v>0</v>
      </c>
      <c r="C165" s="397">
        <v>0</v>
      </c>
      <c r="D165" s="397">
        <v>0</v>
      </c>
      <c r="E165" s="397">
        <v>0</v>
      </c>
      <c r="F165" s="397">
        <v>11.3</v>
      </c>
      <c r="G165" s="397">
        <v>3.99</v>
      </c>
      <c r="H165" s="379">
        <v>0</v>
      </c>
      <c r="I165" s="379">
        <v>0</v>
      </c>
      <c r="J165" s="379">
        <v>0</v>
      </c>
      <c r="K165" s="379">
        <v>0</v>
      </c>
      <c r="L165" s="382">
        <v>0</v>
      </c>
      <c r="M165" s="391">
        <v>0</v>
      </c>
      <c r="N165" s="397">
        <v>4.04</v>
      </c>
      <c r="O165" s="746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56" t="s">
        <v>217</v>
      </c>
      <c r="B166" s="747">
        <f aca="true" t="shared" si="25" ref="B166:O166">SUM(B164+B165)</f>
        <v>0</v>
      </c>
      <c r="C166" s="748">
        <f t="shared" si="25"/>
        <v>0</v>
      </c>
      <c r="D166" s="748">
        <f t="shared" si="25"/>
        <v>0</v>
      </c>
      <c r="E166" s="748">
        <f t="shared" si="25"/>
        <v>0</v>
      </c>
      <c r="F166" s="748">
        <f t="shared" si="25"/>
        <v>77.07</v>
      </c>
      <c r="G166" s="748">
        <f t="shared" si="25"/>
        <v>3.99</v>
      </c>
      <c r="H166" s="749">
        <f t="shared" si="25"/>
        <v>0</v>
      </c>
      <c r="I166" s="749">
        <f t="shared" si="25"/>
        <v>0</v>
      </c>
      <c r="J166" s="749">
        <f t="shared" si="25"/>
        <v>0</v>
      </c>
      <c r="K166" s="749">
        <f t="shared" si="25"/>
        <v>0</v>
      </c>
      <c r="L166" s="765">
        <f t="shared" si="25"/>
        <v>0</v>
      </c>
      <c r="M166" s="750">
        <f t="shared" si="25"/>
        <v>0</v>
      </c>
      <c r="N166" s="748">
        <f t="shared" si="25"/>
        <v>4.04</v>
      </c>
      <c r="O166" s="751">
        <f t="shared" si="25"/>
        <v>3.6</v>
      </c>
      <c r="R166" s="3"/>
      <c r="S166" s="223" t="s">
        <v>217</v>
      </c>
      <c r="T166" s="223">
        <f>SUM(T147:T165)</f>
        <v>779</v>
      </c>
    </row>
    <row r="167" spans="3:20" ht="12.75">
      <c r="C167" s="351"/>
      <c r="D167" s="351"/>
      <c r="E167" s="351"/>
      <c r="F167" s="351"/>
      <c r="G167" s="351"/>
      <c r="N167" s="351"/>
      <c r="O167" s="351"/>
      <c r="S167" s="1024" t="s">
        <v>256</v>
      </c>
      <c r="T167" s="1188"/>
    </row>
    <row r="168" spans="1:20" ht="12.75">
      <c r="A168" s="6"/>
      <c r="B168" s="6" t="s">
        <v>207</v>
      </c>
      <c r="C168" s="351"/>
      <c r="D168" s="351"/>
      <c r="E168" s="351"/>
      <c r="F168" s="351"/>
      <c r="G168" s="351"/>
      <c r="N168" s="351"/>
      <c r="O168" s="351"/>
      <c r="R168" s="3">
        <v>1</v>
      </c>
      <c r="S168" s="3">
        <v>1</v>
      </c>
      <c r="T168" s="3">
        <v>75</v>
      </c>
    </row>
    <row r="169" spans="1:20" ht="19.5" customHeight="1">
      <c r="A169" s="1179" t="s">
        <v>238</v>
      </c>
      <c r="B169" s="1180" t="s">
        <v>239</v>
      </c>
      <c r="C169" s="1175"/>
      <c r="D169" s="1175"/>
      <c r="E169" s="1175"/>
      <c r="F169" s="1181" t="s">
        <v>20</v>
      </c>
      <c r="G169" s="1181" t="s">
        <v>240</v>
      </c>
      <c r="H169" s="1175" t="s">
        <v>241</v>
      </c>
      <c r="I169" s="1175"/>
      <c r="J169" s="1175"/>
      <c r="K169" s="1175"/>
      <c r="L169" s="1176"/>
      <c r="M169" s="1177" t="s">
        <v>242</v>
      </c>
      <c r="N169" s="352" t="s">
        <v>1</v>
      </c>
      <c r="O169" s="352" t="s">
        <v>243</v>
      </c>
      <c r="R169" s="3">
        <v>2</v>
      </c>
      <c r="S169" s="3">
        <v>2</v>
      </c>
      <c r="T169" s="3">
        <v>38</v>
      </c>
    </row>
    <row r="170" spans="1:20" ht="17.25" thickBot="1">
      <c r="A170" s="1179"/>
      <c r="B170" s="359" t="s">
        <v>23</v>
      </c>
      <c r="C170" s="358" t="s">
        <v>244</v>
      </c>
      <c r="D170" s="358" t="s">
        <v>16</v>
      </c>
      <c r="E170" s="358" t="s">
        <v>25</v>
      </c>
      <c r="F170" s="1182"/>
      <c r="G170" s="1182"/>
      <c r="H170" s="357" t="s">
        <v>245</v>
      </c>
      <c r="I170" s="357" t="s">
        <v>246</v>
      </c>
      <c r="J170" s="357" t="s">
        <v>247</v>
      </c>
      <c r="K170" s="357" t="s">
        <v>248</v>
      </c>
      <c r="L170" s="764" t="s">
        <v>249</v>
      </c>
      <c r="M170" s="1178"/>
      <c r="N170" s="358" t="s">
        <v>250</v>
      </c>
      <c r="O170" s="358" t="s">
        <v>250</v>
      </c>
      <c r="R170" s="3">
        <v>3</v>
      </c>
      <c r="S170" s="3">
        <v>3</v>
      </c>
      <c r="T170" s="3">
        <v>9</v>
      </c>
    </row>
    <row r="171" spans="1:20" ht="12.75">
      <c r="A171" s="355" t="s">
        <v>10</v>
      </c>
      <c r="B171" s="742">
        <v>0</v>
      </c>
      <c r="C171" s="743">
        <v>0</v>
      </c>
      <c r="D171" s="743">
        <v>0</v>
      </c>
      <c r="E171" s="743">
        <v>0</v>
      </c>
      <c r="F171" s="743">
        <v>202.9</v>
      </c>
      <c r="G171" s="743">
        <v>19.71</v>
      </c>
      <c r="H171" s="378">
        <v>0</v>
      </c>
      <c r="I171" s="378">
        <v>0</v>
      </c>
      <c r="J171" s="378">
        <v>0</v>
      </c>
      <c r="K171" s="378">
        <v>0</v>
      </c>
      <c r="L171" s="394">
        <v>0</v>
      </c>
      <c r="M171" s="395">
        <v>0</v>
      </c>
      <c r="N171" s="743">
        <v>0</v>
      </c>
      <c r="O171" s="744">
        <v>0</v>
      </c>
      <c r="R171" s="3">
        <v>4</v>
      </c>
      <c r="S171" s="3">
        <v>4</v>
      </c>
      <c r="T171" s="3">
        <v>8</v>
      </c>
    </row>
    <row r="172" spans="1:20" ht="12.75">
      <c r="A172" s="355" t="s">
        <v>8</v>
      </c>
      <c r="B172" s="745">
        <v>0</v>
      </c>
      <c r="C172" s="397">
        <v>0</v>
      </c>
      <c r="D172" s="397">
        <v>0</v>
      </c>
      <c r="E172" s="397">
        <v>0</v>
      </c>
      <c r="F172" s="397">
        <v>0</v>
      </c>
      <c r="G172" s="397">
        <v>4.07</v>
      </c>
      <c r="H172" s="379">
        <v>0</v>
      </c>
      <c r="I172" s="379">
        <v>0</v>
      </c>
      <c r="J172" s="379">
        <v>0</v>
      </c>
      <c r="K172" s="379">
        <v>0</v>
      </c>
      <c r="L172" s="382">
        <v>0</v>
      </c>
      <c r="M172" s="391">
        <v>0</v>
      </c>
      <c r="N172" s="397">
        <v>5.02</v>
      </c>
      <c r="O172" s="746">
        <v>3.6</v>
      </c>
      <c r="R172" s="3">
        <v>5</v>
      </c>
      <c r="S172" s="3">
        <v>5</v>
      </c>
      <c r="T172" s="3">
        <v>4</v>
      </c>
    </row>
    <row r="173" spans="1:20" ht="13.5" thickBot="1">
      <c r="A173" s="356" t="s">
        <v>217</v>
      </c>
      <c r="B173" s="747">
        <f aca="true" t="shared" si="26" ref="B173:O173">SUM(B171+B172)</f>
        <v>0</v>
      </c>
      <c r="C173" s="748">
        <f t="shared" si="26"/>
        <v>0</v>
      </c>
      <c r="D173" s="748">
        <f t="shared" si="26"/>
        <v>0</v>
      </c>
      <c r="E173" s="748">
        <f t="shared" si="26"/>
        <v>0</v>
      </c>
      <c r="F173" s="748">
        <f t="shared" si="26"/>
        <v>202.9</v>
      </c>
      <c r="G173" s="748">
        <f t="shared" si="26"/>
        <v>23.78</v>
      </c>
      <c r="H173" s="749">
        <f t="shared" si="26"/>
        <v>0</v>
      </c>
      <c r="I173" s="749">
        <f t="shared" si="26"/>
        <v>0</v>
      </c>
      <c r="J173" s="749">
        <f t="shared" si="26"/>
        <v>0</v>
      </c>
      <c r="K173" s="749">
        <f t="shared" si="26"/>
        <v>0</v>
      </c>
      <c r="L173" s="765">
        <f t="shared" si="26"/>
        <v>0</v>
      </c>
      <c r="M173" s="750">
        <f t="shared" si="26"/>
        <v>0</v>
      </c>
      <c r="N173" s="748">
        <f t="shared" si="26"/>
        <v>5.02</v>
      </c>
      <c r="O173" s="751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51"/>
      <c r="D174" s="351"/>
      <c r="E174" s="351"/>
      <c r="F174" s="351"/>
      <c r="G174" s="351"/>
      <c r="N174" s="351"/>
      <c r="O174" s="351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203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047" t="s">
        <v>19</v>
      </c>
      <c r="B176" s="1050" t="s">
        <v>30</v>
      </c>
      <c r="C176" s="1050"/>
      <c r="D176" s="1050"/>
      <c r="E176" s="1050"/>
      <c r="F176" s="1018" t="s">
        <v>225</v>
      </c>
      <c r="G176" s="1029" t="s">
        <v>226</v>
      </c>
      <c r="H176" s="1020" t="s">
        <v>42</v>
      </c>
      <c r="I176" s="1020"/>
      <c r="J176" s="1020"/>
      <c r="K176" s="1020"/>
      <c r="L176" s="1174"/>
      <c r="M176" s="1015" t="s">
        <v>229</v>
      </c>
      <c r="N176" s="47" t="s">
        <v>1</v>
      </c>
      <c r="O176" s="59" t="s">
        <v>33</v>
      </c>
      <c r="R176" s="3">
        <v>9</v>
      </c>
      <c r="S176" s="3">
        <v>10</v>
      </c>
      <c r="T176" s="3">
        <v>24</v>
      </c>
    </row>
    <row r="177" spans="1:20" ht="20.25" thickBot="1">
      <c r="A177" s="1069"/>
      <c r="B177" s="31" t="s">
        <v>23</v>
      </c>
      <c r="C177" s="25" t="s">
        <v>151</v>
      </c>
      <c r="D177" s="25" t="s">
        <v>16</v>
      </c>
      <c r="E177" s="25" t="s">
        <v>25</v>
      </c>
      <c r="F177" s="1019"/>
      <c r="G177" s="1030"/>
      <c r="H177" s="153" t="s">
        <v>18</v>
      </c>
      <c r="I177" s="153" t="s">
        <v>17</v>
      </c>
      <c r="J177" s="260" t="s">
        <v>26</v>
      </c>
      <c r="K177" s="261" t="s">
        <v>27</v>
      </c>
      <c r="L177" s="350" t="s">
        <v>28</v>
      </c>
      <c r="M177" s="1016"/>
      <c r="N177" s="25" t="s">
        <v>29</v>
      </c>
      <c r="O177" s="33" t="s">
        <v>29</v>
      </c>
      <c r="R177" s="3">
        <v>10</v>
      </c>
      <c r="S177" s="3">
        <v>11</v>
      </c>
      <c r="T177" s="3">
        <v>6</v>
      </c>
    </row>
    <row r="178" spans="1:20" ht="12.75">
      <c r="A178" s="58" t="s">
        <v>10</v>
      </c>
      <c r="B178" s="379">
        <v>0</v>
      </c>
      <c r="C178" s="379">
        <v>0</v>
      </c>
      <c r="D178" s="379">
        <v>0</v>
      </c>
      <c r="E178" s="379">
        <v>21.5</v>
      </c>
      <c r="F178" s="379">
        <v>21.93</v>
      </c>
      <c r="G178" s="379">
        <v>4.48</v>
      </c>
      <c r="H178" s="379">
        <v>0</v>
      </c>
      <c r="I178" s="379">
        <v>0</v>
      </c>
      <c r="J178" s="379">
        <v>0</v>
      </c>
      <c r="K178" s="379">
        <v>0</v>
      </c>
      <c r="L178" s="762">
        <v>0</v>
      </c>
      <c r="M178" s="390">
        <v>0</v>
      </c>
      <c r="N178" s="380">
        <v>12.12</v>
      </c>
      <c r="O178" s="392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58" t="s">
        <v>12</v>
      </c>
      <c r="B179" s="379">
        <v>0</v>
      </c>
      <c r="C179" s="379">
        <v>0</v>
      </c>
      <c r="D179" s="379">
        <v>0</v>
      </c>
      <c r="E179" s="379">
        <v>23.55</v>
      </c>
      <c r="F179" s="379">
        <v>0</v>
      </c>
      <c r="G179" s="379">
        <v>5.2</v>
      </c>
      <c r="H179" s="379">
        <v>0</v>
      </c>
      <c r="I179" s="379">
        <v>0</v>
      </c>
      <c r="J179" s="379">
        <v>0</v>
      </c>
      <c r="K179" s="379">
        <v>0</v>
      </c>
      <c r="L179" s="763">
        <v>0</v>
      </c>
      <c r="M179" s="729">
        <v>0</v>
      </c>
      <c r="N179" s="393">
        <v>13.44</v>
      </c>
      <c r="O179" s="730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32" t="s">
        <v>13</v>
      </c>
      <c r="B180" s="396">
        <f>SUM(B178:B179)</f>
        <v>0</v>
      </c>
      <c r="C180" s="396">
        <f aca="true" t="shared" si="27" ref="C180:O180">SUM(C178:C179)</f>
        <v>0</v>
      </c>
      <c r="D180" s="396">
        <f t="shared" si="27"/>
        <v>0</v>
      </c>
      <c r="E180" s="396">
        <f t="shared" si="27"/>
        <v>45.05</v>
      </c>
      <c r="F180" s="396">
        <f t="shared" si="27"/>
        <v>21.93</v>
      </c>
      <c r="G180" s="396">
        <f t="shared" si="27"/>
        <v>9.68</v>
      </c>
      <c r="H180" s="400">
        <f t="shared" si="27"/>
        <v>0</v>
      </c>
      <c r="I180" s="396">
        <f t="shared" si="27"/>
        <v>0</v>
      </c>
      <c r="J180" s="396">
        <f t="shared" si="27"/>
        <v>0</v>
      </c>
      <c r="K180" s="396">
        <f t="shared" si="27"/>
        <v>0</v>
      </c>
      <c r="L180" s="403">
        <f t="shared" si="27"/>
        <v>0</v>
      </c>
      <c r="M180" s="396">
        <f t="shared" si="27"/>
        <v>0</v>
      </c>
      <c r="N180" s="396">
        <f t="shared" si="27"/>
        <v>25.56</v>
      </c>
      <c r="O180" s="396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34"/>
      <c r="B181" s="679"/>
      <c r="C181" s="679"/>
      <c r="D181" s="679"/>
      <c r="E181" s="679"/>
      <c r="F181" s="679"/>
      <c r="G181" s="679"/>
      <c r="H181" s="679"/>
      <c r="I181" s="679"/>
      <c r="J181" s="679"/>
      <c r="K181" s="679"/>
      <c r="L181" s="679"/>
      <c r="M181" s="679"/>
      <c r="N181" s="679"/>
      <c r="O181" s="679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204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047" t="s">
        <v>19</v>
      </c>
      <c r="B183" s="1050" t="s">
        <v>30</v>
      </c>
      <c r="C183" s="1050"/>
      <c r="D183" s="1050"/>
      <c r="E183" s="1050"/>
      <c r="F183" s="1018" t="s">
        <v>225</v>
      </c>
      <c r="G183" s="1029" t="s">
        <v>226</v>
      </c>
      <c r="H183" s="1020" t="s">
        <v>42</v>
      </c>
      <c r="I183" s="1020"/>
      <c r="J183" s="1020"/>
      <c r="K183" s="1020"/>
      <c r="L183" s="1174"/>
      <c r="M183" s="1015" t="s">
        <v>229</v>
      </c>
      <c r="N183" s="47" t="s">
        <v>1</v>
      </c>
      <c r="O183" s="59" t="s">
        <v>33</v>
      </c>
      <c r="R183" s="3">
        <v>16</v>
      </c>
      <c r="S183" s="3">
        <v>17</v>
      </c>
      <c r="T183" s="3">
        <v>25</v>
      </c>
    </row>
    <row r="184" spans="1:20" ht="20.25" thickBot="1">
      <c r="A184" s="1069"/>
      <c r="B184" s="31" t="s">
        <v>23</v>
      </c>
      <c r="C184" s="25" t="s">
        <v>151</v>
      </c>
      <c r="D184" s="25" t="s">
        <v>16</v>
      </c>
      <c r="E184" s="25" t="s">
        <v>25</v>
      </c>
      <c r="F184" s="1019"/>
      <c r="G184" s="1030"/>
      <c r="H184" s="153" t="s">
        <v>18</v>
      </c>
      <c r="I184" s="153" t="s">
        <v>17</v>
      </c>
      <c r="J184" s="260" t="s">
        <v>26</v>
      </c>
      <c r="K184" s="261" t="s">
        <v>27</v>
      </c>
      <c r="L184" s="350" t="s">
        <v>28</v>
      </c>
      <c r="M184" s="1016"/>
      <c r="N184" s="25" t="s">
        <v>29</v>
      </c>
      <c r="O184" s="33" t="s">
        <v>29</v>
      </c>
      <c r="R184" s="3">
        <v>17</v>
      </c>
      <c r="S184" s="3">
        <v>22</v>
      </c>
      <c r="T184" s="3">
        <v>50</v>
      </c>
    </row>
    <row r="185" spans="1:20" ht="13.5" thickBot="1">
      <c r="A185" s="58" t="s">
        <v>12</v>
      </c>
      <c r="B185" s="222">
        <v>0</v>
      </c>
      <c r="C185" s="222">
        <v>0</v>
      </c>
      <c r="D185" s="222">
        <v>0</v>
      </c>
      <c r="E185" s="222">
        <v>60.02</v>
      </c>
      <c r="F185" s="222">
        <v>14.35</v>
      </c>
      <c r="G185" s="222">
        <v>2.87</v>
      </c>
      <c r="H185" s="222">
        <v>0</v>
      </c>
      <c r="I185" s="222">
        <v>0</v>
      </c>
      <c r="J185" s="222">
        <v>0</v>
      </c>
      <c r="K185" s="222">
        <v>0</v>
      </c>
      <c r="L185" s="766">
        <v>0</v>
      </c>
      <c r="M185" s="345">
        <v>0</v>
      </c>
      <c r="N185" s="310">
        <v>8.88</v>
      </c>
      <c r="O185" s="353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32" t="s">
        <v>13</v>
      </c>
      <c r="B186" s="269">
        <f aca="true" t="shared" si="28" ref="B186:L186">SUM(B185:B185)</f>
        <v>0</v>
      </c>
      <c r="C186" s="269">
        <f t="shared" si="28"/>
        <v>0</v>
      </c>
      <c r="D186" s="269">
        <f t="shared" si="28"/>
        <v>0</v>
      </c>
      <c r="E186" s="269">
        <f t="shared" si="28"/>
        <v>60.02</v>
      </c>
      <c r="F186" s="269">
        <f t="shared" si="28"/>
        <v>14.35</v>
      </c>
      <c r="G186" s="269">
        <f t="shared" si="28"/>
        <v>2.87</v>
      </c>
      <c r="H186" s="354">
        <f t="shared" si="28"/>
        <v>0</v>
      </c>
      <c r="I186" s="269">
        <f t="shared" si="28"/>
        <v>0</v>
      </c>
      <c r="J186" s="269">
        <f t="shared" si="28"/>
        <v>0</v>
      </c>
      <c r="K186" s="269">
        <f t="shared" si="28"/>
        <v>0</v>
      </c>
      <c r="L186" s="767">
        <f t="shared" si="28"/>
        <v>0</v>
      </c>
      <c r="M186" s="269">
        <f>SUM(M185:M185)</f>
        <v>0</v>
      </c>
      <c r="N186" s="269">
        <f>SUM(N185:N185)</f>
        <v>8.88</v>
      </c>
      <c r="O186" s="872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192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047" t="s">
        <v>19</v>
      </c>
      <c r="B189" s="1050" t="s">
        <v>30</v>
      </c>
      <c r="C189" s="1050"/>
      <c r="D189" s="1050"/>
      <c r="E189" s="1050"/>
      <c r="F189" s="1018" t="s">
        <v>225</v>
      </c>
      <c r="G189" s="1029" t="s">
        <v>226</v>
      </c>
      <c r="H189" s="1020" t="s">
        <v>42</v>
      </c>
      <c r="I189" s="1020"/>
      <c r="J189" s="1020"/>
      <c r="K189" s="1020"/>
      <c r="L189" s="1174"/>
      <c r="M189" s="1015" t="s">
        <v>229</v>
      </c>
      <c r="N189" s="47" t="s">
        <v>1</v>
      </c>
      <c r="O189" s="59" t="s">
        <v>33</v>
      </c>
      <c r="R189" s="3">
        <v>22</v>
      </c>
      <c r="S189" s="3">
        <v>37</v>
      </c>
      <c r="T189" s="3">
        <v>18</v>
      </c>
    </row>
    <row r="190" spans="1:20" ht="20.25" thickBot="1">
      <c r="A190" s="1069"/>
      <c r="B190" s="31" t="s">
        <v>23</v>
      </c>
      <c r="C190" s="25" t="s">
        <v>151</v>
      </c>
      <c r="D190" s="25" t="s">
        <v>16</v>
      </c>
      <c r="E190" s="25" t="s">
        <v>25</v>
      </c>
      <c r="F190" s="1019"/>
      <c r="G190" s="1030"/>
      <c r="H190" s="153" t="s">
        <v>18</v>
      </c>
      <c r="I190" s="153" t="s">
        <v>17</v>
      </c>
      <c r="J190" s="260" t="s">
        <v>26</v>
      </c>
      <c r="K190" s="261" t="s">
        <v>27</v>
      </c>
      <c r="L190" s="350" t="s">
        <v>28</v>
      </c>
      <c r="M190" s="1016"/>
      <c r="N190" s="25" t="s">
        <v>29</v>
      </c>
      <c r="O190" s="33" t="s">
        <v>29</v>
      </c>
      <c r="R190" s="3">
        <v>23</v>
      </c>
      <c r="S190" s="3">
        <v>38</v>
      </c>
      <c r="T190" s="3">
        <v>24</v>
      </c>
    </row>
    <row r="191" spans="1:20" ht="13.5" thickBot="1">
      <c r="A191" s="58" t="s">
        <v>12</v>
      </c>
      <c r="B191" s="668">
        <v>0</v>
      </c>
      <c r="C191" s="668">
        <v>0</v>
      </c>
      <c r="D191" s="668">
        <v>24</v>
      </c>
      <c r="E191" s="668">
        <v>92.29</v>
      </c>
      <c r="F191" s="668">
        <v>42.31</v>
      </c>
      <c r="G191" s="668">
        <v>23.55</v>
      </c>
      <c r="H191" s="669">
        <v>0</v>
      </c>
      <c r="I191" s="669">
        <v>0</v>
      </c>
      <c r="J191" s="768">
        <v>0</v>
      </c>
      <c r="K191" s="769">
        <v>0</v>
      </c>
      <c r="L191" s="770">
        <v>0</v>
      </c>
      <c r="M191" s="423">
        <v>0</v>
      </c>
      <c r="N191" s="666">
        <v>41.88</v>
      </c>
      <c r="O191" s="719">
        <v>27.2</v>
      </c>
      <c r="R191" s="3"/>
      <c r="S191" s="223" t="s">
        <v>217</v>
      </c>
      <c r="T191" s="223">
        <f>SUM(T168:T190)</f>
        <v>582</v>
      </c>
    </row>
    <row r="192" spans="1:20" ht="13.5" thickBot="1">
      <c r="A192" s="32" t="s">
        <v>13</v>
      </c>
      <c r="B192" s="384">
        <f aca="true" t="shared" si="29" ref="B192:O192">SUM(B191:B191)</f>
        <v>0</v>
      </c>
      <c r="C192" s="384">
        <f t="shared" si="29"/>
        <v>0</v>
      </c>
      <c r="D192" s="384">
        <f t="shared" si="29"/>
        <v>24</v>
      </c>
      <c r="E192" s="384">
        <f t="shared" si="29"/>
        <v>92.29</v>
      </c>
      <c r="F192" s="384">
        <f t="shared" si="29"/>
        <v>42.31</v>
      </c>
      <c r="G192" s="384">
        <f t="shared" si="29"/>
        <v>23.55</v>
      </c>
      <c r="H192" s="385">
        <f t="shared" si="29"/>
        <v>0</v>
      </c>
      <c r="I192" s="384">
        <f t="shared" si="29"/>
        <v>0</v>
      </c>
      <c r="J192" s="384">
        <f t="shared" si="29"/>
        <v>0</v>
      </c>
      <c r="K192" s="384">
        <f t="shared" si="29"/>
        <v>0</v>
      </c>
      <c r="L192" s="406">
        <f t="shared" si="29"/>
        <v>0</v>
      </c>
      <c r="M192" s="384">
        <f t="shared" si="29"/>
        <v>0</v>
      </c>
      <c r="N192" s="384">
        <f t="shared" si="29"/>
        <v>41.88</v>
      </c>
      <c r="O192" s="386">
        <f t="shared" si="29"/>
        <v>27.2</v>
      </c>
      <c r="R192" s="3"/>
      <c r="S192" s="223" t="s">
        <v>145</v>
      </c>
      <c r="T192" s="223">
        <f>T191+T166</f>
        <v>1361</v>
      </c>
    </row>
    <row r="193" spans="1:15" ht="12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3" ht="19.5" customHeight="1">
      <c r="A194" s="13"/>
      <c r="B194" s="6" t="s">
        <v>87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047" t="s">
        <v>19</v>
      </c>
      <c r="B195" s="1050" t="s">
        <v>30</v>
      </c>
      <c r="C195" s="1050"/>
      <c r="D195" s="1050"/>
      <c r="E195" s="1050"/>
      <c r="F195" s="1018" t="s">
        <v>225</v>
      </c>
      <c r="G195" s="1029" t="s">
        <v>226</v>
      </c>
      <c r="H195" s="1020" t="s">
        <v>42</v>
      </c>
      <c r="I195" s="1020"/>
      <c r="J195" s="1020"/>
      <c r="K195" s="1020"/>
      <c r="L195" s="1174"/>
      <c r="M195" s="1015" t="s">
        <v>229</v>
      </c>
      <c r="N195" s="47" t="s">
        <v>1</v>
      </c>
      <c r="O195" s="59" t="s">
        <v>33</v>
      </c>
    </row>
    <row r="196" spans="1:20" ht="32.25" customHeight="1" thickBot="1">
      <c r="A196" s="1069"/>
      <c r="B196" s="31" t="s">
        <v>23</v>
      </c>
      <c r="C196" s="25" t="s">
        <v>151</v>
      </c>
      <c r="D196" s="25" t="s">
        <v>16</v>
      </c>
      <c r="E196" s="25" t="s">
        <v>25</v>
      </c>
      <c r="F196" s="1019"/>
      <c r="G196" s="1030"/>
      <c r="H196" s="153" t="s">
        <v>18</v>
      </c>
      <c r="I196" s="153" t="s">
        <v>17</v>
      </c>
      <c r="J196" s="260" t="s">
        <v>26</v>
      </c>
      <c r="K196" s="261" t="s">
        <v>27</v>
      </c>
      <c r="L196" s="350" t="s">
        <v>28</v>
      </c>
      <c r="M196" s="1016"/>
      <c r="N196" s="25" t="s">
        <v>29</v>
      </c>
      <c r="O196" s="33" t="s">
        <v>29</v>
      </c>
      <c r="S196" s="1005" t="s">
        <v>258</v>
      </c>
      <c r="T196" s="1005"/>
    </row>
    <row r="197" spans="1:20" ht="16.5" thickBot="1">
      <c r="A197" s="58" t="s">
        <v>12</v>
      </c>
      <c r="B197" s="668">
        <v>0</v>
      </c>
      <c r="C197" s="668">
        <v>0</v>
      </c>
      <c r="D197" s="668">
        <v>0</v>
      </c>
      <c r="E197" s="668">
        <v>25.46</v>
      </c>
      <c r="F197" s="668">
        <v>9.7</v>
      </c>
      <c r="G197" s="668">
        <v>14.23</v>
      </c>
      <c r="H197" s="668">
        <v>0</v>
      </c>
      <c r="I197" s="668">
        <v>0</v>
      </c>
      <c r="J197" s="668">
        <v>0</v>
      </c>
      <c r="K197" s="668">
        <v>0</v>
      </c>
      <c r="L197" s="771">
        <v>0</v>
      </c>
      <c r="M197" s="423">
        <v>0</v>
      </c>
      <c r="N197" s="666">
        <v>15.84</v>
      </c>
      <c r="O197" s="719">
        <v>18</v>
      </c>
      <c r="S197" s="1005" t="s">
        <v>47</v>
      </c>
      <c r="T197" s="1005"/>
    </row>
    <row r="198" spans="1:15" ht="13.5" thickBot="1">
      <c r="A198" s="32" t="s">
        <v>13</v>
      </c>
      <c r="B198" s="384">
        <f aca="true" t="shared" si="30" ref="B198:O198">SUM(B197:B197)</f>
        <v>0</v>
      </c>
      <c r="C198" s="384">
        <f t="shared" si="30"/>
        <v>0</v>
      </c>
      <c r="D198" s="384">
        <f t="shared" si="30"/>
        <v>0</v>
      </c>
      <c r="E198" s="384">
        <f t="shared" si="30"/>
        <v>25.46</v>
      </c>
      <c r="F198" s="384">
        <f t="shared" si="30"/>
        <v>9.7</v>
      </c>
      <c r="G198" s="384">
        <f t="shared" si="30"/>
        <v>14.23</v>
      </c>
      <c r="H198" s="385">
        <f t="shared" si="30"/>
        <v>0</v>
      </c>
      <c r="I198" s="384">
        <f t="shared" si="30"/>
        <v>0</v>
      </c>
      <c r="J198" s="384">
        <f t="shared" si="30"/>
        <v>0</v>
      </c>
      <c r="K198" s="384">
        <f t="shared" si="30"/>
        <v>0</v>
      </c>
      <c r="L198" s="406">
        <f t="shared" si="30"/>
        <v>0</v>
      </c>
      <c r="M198" s="384">
        <f t="shared" si="30"/>
        <v>0</v>
      </c>
      <c r="N198" s="384">
        <f t="shared" si="30"/>
        <v>15.84</v>
      </c>
      <c r="O198" s="384">
        <f t="shared" si="30"/>
        <v>18</v>
      </c>
    </row>
    <row r="199" spans="1:19" ht="12.75">
      <c r="A199" s="34"/>
      <c r="B199" s="678"/>
      <c r="C199" s="678"/>
      <c r="D199" s="678"/>
      <c r="E199" s="678"/>
      <c r="F199" s="678"/>
      <c r="G199" s="678"/>
      <c r="H199" s="678"/>
      <c r="I199" s="678"/>
      <c r="J199" s="678"/>
      <c r="K199" s="678"/>
      <c r="L199" s="678"/>
      <c r="M199" s="678"/>
      <c r="N199" s="678"/>
      <c r="O199" s="678"/>
      <c r="S199" t="s">
        <v>255</v>
      </c>
    </row>
    <row r="200" spans="1:20" ht="19.5" customHeight="1">
      <c r="A200" s="13"/>
      <c r="B200" s="6" t="s">
        <v>252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23" t="s">
        <v>153</v>
      </c>
      <c r="S200" s="223" t="s">
        <v>188</v>
      </c>
      <c r="T200" s="223" t="s">
        <v>186</v>
      </c>
    </row>
    <row r="201" spans="1:20" ht="19.5">
      <c r="A201" s="1047" t="s">
        <v>19</v>
      </c>
      <c r="B201" s="1050" t="s">
        <v>30</v>
      </c>
      <c r="C201" s="1050"/>
      <c r="D201" s="1050"/>
      <c r="E201" s="1050"/>
      <c r="F201" s="1018" t="s">
        <v>225</v>
      </c>
      <c r="G201" s="1029" t="s">
        <v>226</v>
      </c>
      <c r="H201" s="1020" t="s">
        <v>42</v>
      </c>
      <c r="I201" s="1020"/>
      <c r="J201" s="1020"/>
      <c r="K201" s="1020"/>
      <c r="L201" s="1174"/>
      <c r="M201" s="1015" t="s">
        <v>229</v>
      </c>
      <c r="N201" s="47" t="s">
        <v>1</v>
      </c>
      <c r="O201" s="59" t="s">
        <v>33</v>
      </c>
      <c r="R201" s="65">
        <v>1</v>
      </c>
      <c r="S201" s="3">
        <v>1</v>
      </c>
      <c r="T201" s="3">
        <v>113</v>
      </c>
    </row>
    <row r="202" spans="1:20" ht="20.25" thickBot="1">
      <c r="A202" s="1069"/>
      <c r="B202" s="31" t="s">
        <v>23</v>
      </c>
      <c r="C202" s="25" t="s">
        <v>151</v>
      </c>
      <c r="D202" s="25" t="s">
        <v>16</v>
      </c>
      <c r="E202" s="25" t="s">
        <v>25</v>
      </c>
      <c r="F202" s="1019"/>
      <c r="G202" s="1030"/>
      <c r="H202" s="153" t="s">
        <v>18</v>
      </c>
      <c r="I202" s="153" t="s">
        <v>17</v>
      </c>
      <c r="J202" s="260" t="s">
        <v>26</v>
      </c>
      <c r="K202" s="261" t="s">
        <v>27</v>
      </c>
      <c r="L202" s="350" t="s">
        <v>28</v>
      </c>
      <c r="M202" s="1016"/>
      <c r="N202" s="25" t="s">
        <v>29</v>
      </c>
      <c r="O202" s="33" t="s">
        <v>29</v>
      </c>
      <c r="R202" s="65">
        <v>2</v>
      </c>
      <c r="S202" s="3">
        <v>219</v>
      </c>
      <c r="T202" s="3">
        <v>7</v>
      </c>
    </row>
    <row r="203" spans="1:20" ht="13.5" thickBot="1">
      <c r="A203" s="58" t="s">
        <v>12</v>
      </c>
      <c r="B203" s="668">
        <v>0</v>
      </c>
      <c r="C203" s="668">
        <v>0</v>
      </c>
      <c r="D203" s="668">
        <v>0</v>
      </c>
      <c r="E203" s="668">
        <v>85.61</v>
      </c>
      <c r="F203" s="668">
        <v>30.43</v>
      </c>
      <c r="G203" s="668">
        <v>8.19</v>
      </c>
      <c r="H203" s="668">
        <v>0</v>
      </c>
      <c r="I203" s="668">
        <v>0</v>
      </c>
      <c r="J203" s="668">
        <v>0</v>
      </c>
      <c r="K203" s="668">
        <v>0</v>
      </c>
      <c r="L203" s="771">
        <v>0</v>
      </c>
      <c r="M203" s="423">
        <v>0</v>
      </c>
      <c r="N203" s="666">
        <v>42.5</v>
      </c>
      <c r="O203" s="719">
        <v>32.4</v>
      </c>
      <c r="R203" s="65">
        <v>3</v>
      </c>
      <c r="S203" s="3">
        <v>223</v>
      </c>
      <c r="T203" s="3">
        <v>49</v>
      </c>
    </row>
    <row r="204" spans="1:20" ht="13.5" thickBot="1">
      <c r="A204" s="32" t="s">
        <v>13</v>
      </c>
      <c r="B204" s="384">
        <f aca="true" t="shared" si="31" ref="B204:O204">SUM(B203:B203)</f>
        <v>0</v>
      </c>
      <c r="C204" s="384">
        <f t="shared" si="31"/>
        <v>0</v>
      </c>
      <c r="D204" s="384">
        <f t="shared" si="31"/>
        <v>0</v>
      </c>
      <c r="E204" s="384">
        <f t="shared" si="31"/>
        <v>85.61</v>
      </c>
      <c r="F204" s="384">
        <f t="shared" si="31"/>
        <v>30.43</v>
      </c>
      <c r="G204" s="384">
        <f t="shared" si="31"/>
        <v>8.19</v>
      </c>
      <c r="H204" s="385">
        <f t="shared" si="31"/>
        <v>0</v>
      </c>
      <c r="I204" s="384">
        <f t="shared" si="31"/>
        <v>0</v>
      </c>
      <c r="J204" s="384">
        <f t="shared" si="31"/>
        <v>0</v>
      </c>
      <c r="K204" s="384">
        <f t="shared" si="31"/>
        <v>0</v>
      </c>
      <c r="L204" s="406">
        <f t="shared" si="31"/>
        <v>0</v>
      </c>
      <c r="M204" s="384">
        <f t="shared" si="31"/>
        <v>0</v>
      </c>
      <c r="N204" s="384">
        <f t="shared" si="31"/>
        <v>42.5</v>
      </c>
      <c r="O204" s="384">
        <f t="shared" si="31"/>
        <v>32.4</v>
      </c>
      <c r="R204" s="1171" t="s">
        <v>217</v>
      </c>
      <c r="S204" s="1171"/>
      <c r="T204" s="223">
        <f>SUM(T201:T203)</f>
        <v>169</v>
      </c>
    </row>
    <row r="205" spans="1:20" ht="12.75">
      <c r="A205" s="34"/>
      <c r="B205" s="678"/>
      <c r="C205" s="678"/>
      <c r="D205" s="678"/>
      <c r="E205" s="678"/>
      <c r="F205" s="678"/>
      <c r="G205" s="678"/>
      <c r="H205" s="678"/>
      <c r="I205" s="678"/>
      <c r="J205" s="678"/>
      <c r="K205" s="678"/>
      <c r="L205" s="678"/>
      <c r="M205" s="678"/>
      <c r="N205" s="678"/>
      <c r="O205" s="678"/>
      <c r="R205" s="3"/>
      <c r="S205" s="1190" t="s">
        <v>256</v>
      </c>
      <c r="T205" s="1188"/>
    </row>
    <row r="206" spans="1:20" ht="18">
      <c r="A206" s="10"/>
      <c r="B206" s="6" t="s">
        <v>159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65">
        <v>1</v>
      </c>
      <c r="S206" s="3">
        <v>1</v>
      </c>
      <c r="T206" s="3">
        <v>211</v>
      </c>
    </row>
    <row r="207" spans="1:20" ht="19.5">
      <c r="A207" s="1074" t="s">
        <v>19</v>
      </c>
      <c r="B207" s="1151" t="s">
        <v>30</v>
      </c>
      <c r="C207" s="1076"/>
      <c r="D207" s="1076"/>
      <c r="E207" s="1076"/>
      <c r="F207" s="1152" t="s">
        <v>225</v>
      </c>
      <c r="G207" s="1152" t="s">
        <v>226</v>
      </c>
      <c r="H207" s="1149" t="s">
        <v>31</v>
      </c>
      <c r="I207" s="1076"/>
      <c r="J207" s="1076"/>
      <c r="K207" s="1076"/>
      <c r="L207" s="1150"/>
      <c r="M207" s="1035" t="s">
        <v>229</v>
      </c>
      <c r="N207" s="52" t="s">
        <v>1</v>
      </c>
      <c r="O207" s="60" t="s">
        <v>33</v>
      </c>
      <c r="R207" s="65">
        <v>2</v>
      </c>
      <c r="S207" s="3">
        <v>3</v>
      </c>
      <c r="T207" s="3">
        <v>212</v>
      </c>
    </row>
    <row r="208" spans="1:20" ht="19.5" customHeight="1" thickBot="1">
      <c r="A208" s="1089"/>
      <c r="B208" s="36" t="s">
        <v>23</v>
      </c>
      <c r="C208" s="37" t="s">
        <v>24</v>
      </c>
      <c r="D208" s="37" t="s">
        <v>16</v>
      </c>
      <c r="E208" s="37" t="s">
        <v>25</v>
      </c>
      <c r="F208" s="1153"/>
      <c r="G208" s="1153"/>
      <c r="H208" s="38" t="s">
        <v>18</v>
      </c>
      <c r="I208" s="38" t="s">
        <v>17</v>
      </c>
      <c r="J208" s="38" t="s">
        <v>26</v>
      </c>
      <c r="K208" s="38" t="s">
        <v>27</v>
      </c>
      <c r="L208" s="711" t="s">
        <v>28</v>
      </c>
      <c r="M208" s="1036"/>
      <c r="N208" s="37" t="s">
        <v>29</v>
      </c>
      <c r="O208" s="40" t="s">
        <v>29</v>
      </c>
      <c r="R208" s="65">
        <v>3</v>
      </c>
      <c r="S208" s="3">
        <v>8</v>
      </c>
      <c r="T208" s="3">
        <v>75</v>
      </c>
    </row>
    <row r="209" spans="1:20" ht="22.5" customHeight="1" thickBot="1">
      <c r="A209" s="55" t="s">
        <v>13</v>
      </c>
      <c r="B209" s="459">
        <f>B111+B117+B123+B129+B135+B141+B147+B153+B159+B166+B173+B180+B186+B192+B198+B204</f>
        <v>0</v>
      </c>
      <c r="C209" s="459">
        <f aca="true" t="shared" si="32" ref="C209:O209">C111+C117+C123+C129+C135+C141+C147+C153+C159+C166+C173+C180+C186+C192+C198+C204</f>
        <v>330.87</v>
      </c>
      <c r="D209" s="459">
        <f t="shared" si="32"/>
        <v>348.45000000000005</v>
      </c>
      <c r="E209" s="459">
        <f t="shared" si="32"/>
        <v>968.91</v>
      </c>
      <c r="F209" s="459">
        <f t="shared" si="32"/>
        <v>1245.76</v>
      </c>
      <c r="G209" s="459">
        <f t="shared" si="32"/>
        <v>239.97</v>
      </c>
      <c r="H209" s="753">
        <f t="shared" si="32"/>
        <v>0</v>
      </c>
      <c r="I209" s="459">
        <f t="shared" si="32"/>
        <v>0</v>
      </c>
      <c r="J209" s="459">
        <f t="shared" si="32"/>
        <v>0</v>
      </c>
      <c r="K209" s="459">
        <f t="shared" si="32"/>
        <v>0</v>
      </c>
      <c r="L209" s="683">
        <f t="shared" si="32"/>
        <v>0</v>
      </c>
      <c r="M209" s="459">
        <f t="shared" si="32"/>
        <v>0</v>
      </c>
      <c r="N209" s="459">
        <f t="shared" si="32"/>
        <v>987.8099999999998</v>
      </c>
      <c r="O209" s="716">
        <f t="shared" si="32"/>
        <v>604.2800000000001</v>
      </c>
      <c r="R209" s="65">
        <v>4</v>
      </c>
      <c r="S209" s="3">
        <v>9</v>
      </c>
      <c r="T209" s="3">
        <v>55</v>
      </c>
    </row>
    <row r="210" spans="1:20" ht="19.5" customHeight="1" thickBot="1">
      <c r="A210" s="32" t="s">
        <v>13</v>
      </c>
      <c r="B210" s="426">
        <f aca="true" t="shared" si="33" ref="B210:O210">SUM(B209:B209)</f>
        <v>0</v>
      </c>
      <c r="C210" s="426">
        <f t="shared" si="33"/>
        <v>330.87</v>
      </c>
      <c r="D210" s="426">
        <f t="shared" si="33"/>
        <v>348.45000000000005</v>
      </c>
      <c r="E210" s="426">
        <f t="shared" si="33"/>
        <v>968.91</v>
      </c>
      <c r="F210" s="426">
        <f t="shared" si="33"/>
        <v>1245.76</v>
      </c>
      <c r="G210" s="426">
        <f t="shared" si="33"/>
        <v>239.97</v>
      </c>
      <c r="H210" s="760">
        <f t="shared" si="33"/>
        <v>0</v>
      </c>
      <c r="I210" s="426">
        <f t="shared" si="33"/>
        <v>0</v>
      </c>
      <c r="J210" s="426">
        <f t="shared" si="33"/>
        <v>0</v>
      </c>
      <c r="K210" s="426">
        <f t="shared" si="33"/>
        <v>0</v>
      </c>
      <c r="L210" s="680">
        <f t="shared" si="33"/>
        <v>0</v>
      </c>
      <c r="M210" s="426">
        <f t="shared" si="33"/>
        <v>0</v>
      </c>
      <c r="N210" s="426">
        <f t="shared" si="33"/>
        <v>987.8099999999998</v>
      </c>
      <c r="O210" s="717">
        <f t="shared" si="33"/>
        <v>604.2800000000001</v>
      </c>
      <c r="R210" s="65">
        <v>5</v>
      </c>
      <c r="S210" s="3">
        <v>24</v>
      </c>
      <c r="T210" s="3">
        <v>109</v>
      </c>
    </row>
    <row r="211" spans="1:20" ht="12.75">
      <c r="A211" s="34"/>
      <c r="B211" s="267"/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8"/>
      <c r="R211" s="65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65">
        <v>7</v>
      </c>
      <c r="S212" s="3">
        <v>38</v>
      </c>
      <c r="T212" s="3">
        <v>76</v>
      </c>
    </row>
    <row r="213" spans="2:20" ht="15.75">
      <c r="B213" s="4" t="s">
        <v>145</v>
      </c>
      <c r="C213" s="93"/>
      <c r="D213" s="93"/>
      <c r="R213" s="3"/>
      <c r="S213" s="223" t="s">
        <v>217</v>
      </c>
      <c r="T213" s="223">
        <f>SUM(T206:T212)</f>
        <v>767</v>
      </c>
    </row>
    <row r="215" spans="1:15" ht="19.5">
      <c r="A215" s="1074" t="s">
        <v>19</v>
      </c>
      <c r="B215" s="1076" t="s">
        <v>30</v>
      </c>
      <c r="C215" s="1076"/>
      <c r="D215" s="1076"/>
      <c r="E215" s="1076"/>
      <c r="F215" s="1154" t="s">
        <v>225</v>
      </c>
      <c r="G215" s="1156" t="s">
        <v>226</v>
      </c>
      <c r="H215" s="1064" t="s">
        <v>31</v>
      </c>
      <c r="I215" s="1064"/>
      <c r="J215" s="1064"/>
      <c r="K215" s="1064"/>
      <c r="L215" s="1187"/>
      <c r="M215" s="1035" t="s">
        <v>229</v>
      </c>
      <c r="N215" s="52" t="s">
        <v>1</v>
      </c>
      <c r="O215" s="60" t="s">
        <v>33</v>
      </c>
    </row>
    <row r="216" spans="1:20" ht="20.25" thickBot="1">
      <c r="A216" s="1089"/>
      <c r="B216" s="36" t="s">
        <v>23</v>
      </c>
      <c r="C216" s="37" t="s">
        <v>24</v>
      </c>
      <c r="D216" s="37" t="s">
        <v>16</v>
      </c>
      <c r="E216" s="37" t="s">
        <v>25</v>
      </c>
      <c r="F216" s="1155"/>
      <c r="G216" s="1157"/>
      <c r="H216" s="38" t="s">
        <v>18</v>
      </c>
      <c r="I216" s="38" t="s">
        <v>17</v>
      </c>
      <c r="J216" s="38" t="s">
        <v>26</v>
      </c>
      <c r="K216" s="38" t="s">
        <v>27</v>
      </c>
      <c r="L216" s="711" t="s">
        <v>28</v>
      </c>
      <c r="M216" s="1036"/>
      <c r="N216" s="37" t="s">
        <v>29</v>
      </c>
      <c r="O216" s="40" t="s">
        <v>29</v>
      </c>
      <c r="S216" s="1005" t="s">
        <v>259</v>
      </c>
      <c r="T216" s="1005"/>
    </row>
    <row r="217" spans="1:20" ht="16.5" thickBot="1">
      <c r="A217" s="57" t="s">
        <v>4</v>
      </c>
      <c r="B217" s="754">
        <f aca="true" t="shared" si="34" ref="B217:O217">B209+B100</f>
        <v>384.3</v>
      </c>
      <c r="C217" s="754">
        <f t="shared" si="34"/>
        <v>927.0600000000001</v>
      </c>
      <c r="D217" s="754">
        <f t="shared" si="34"/>
        <v>774.26</v>
      </c>
      <c r="E217" s="754">
        <f t="shared" si="34"/>
        <v>3887.4300000000003</v>
      </c>
      <c r="F217" s="754">
        <f t="shared" si="34"/>
        <v>3444.17</v>
      </c>
      <c r="G217" s="754">
        <f t="shared" si="34"/>
        <v>736.0699999999999</v>
      </c>
      <c r="H217" s="755">
        <f t="shared" si="34"/>
        <v>0</v>
      </c>
      <c r="I217" s="754">
        <f t="shared" si="34"/>
        <v>249.3</v>
      </c>
      <c r="J217" s="754">
        <f t="shared" si="34"/>
        <v>0</v>
      </c>
      <c r="K217" s="754">
        <f t="shared" si="34"/>
        <v>0</v>
      </c>
      <c r="L217" s="772">
        <f t="shared" si="34"/>
        <v>1746.05</v>
      </c>
      <c r="M217" s="754">
        <f t="shared" si="34"/>
        <v>730.8</v>
      </c>
      <c r="N217" s="754">
        <f t="shared" si="34"/>
        <v>3232.2999999999997</v>
      </c>
      <c r="O217" s="882">
        <f t="shared" si="34"/>
        <v>2222.1</v>
      </c>
      <c r="S217" s="1005" t="s">
        <v>47</v>
      </c>
      <c r="T217" s="1005"/>
    </row>
    <row r="218" spans="1:15" ht="13.5" thickBot="1">
      <c r="A218" s="41" t="s">
        <v>13</v>
      </c>
      <c r="B218" s="756">
        <f aca="true" t="shared" si="35" ref="B218:O218">B217</f>
        <v>384.3</v>
      </c>
      <c r="C218" s="756">
        <f t="shared" si="35"/>
        <v>927.0600000000001</v>
      </c>
      <c r="D218" s="756">
        <f t="shared" si="35"/>
        <v>774.26</v>
      </c>
      <c r="E218" s="756">
        <f t="shared" si="35"/>
        <v>3887.4300000000003</v>
      </c>
      <c r="F218" s="756">
        <f t="shared" si="35"/>
        <v>3444.17</v>
      </c>
      <c r="G218" s="756">
        <f t="shared" si="35"/>
        <v>736.0699999999999</v>
      </c>
      <c r="H218" s="757">
        <f t="shared" si="35"/>
        <v>0</v>
      </c>
      <c r="I218" s="756">
        <f t="shared" si="35"/>
        <v>249.3</v>
      </c>
      <c r="J218" s="756">
        <f t="shared" si="35"/>
        <v>0</v>
      </c>
      <c r="K218" s="756">
        <f t="shared" si="35"/>
        <v>0</v>
      </c>
      <c r="L218" s="773">
        <f t="shared" si="35"/>
        <v>1746.05</v>
      </c>
      <c r="M218" s="756">
        <f t="shared" si="35"/>
        <v>730.8</v>
      </c>
      <c r="N218" s="756">
        <f t="shared" si="35"/>
        <v>3232.2999999999997</v>
      </c>
      <c r="O218" s="758">
        <f t="shared" si="35"/>
        <v>2222.1</v>
      </c>
    </row>
    <row r="219" spans="2:20" ht="12.7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70"/>
      <c r="S219" s="1088" t="s">
        <v>255</v>
      </c>
      <c r="T219" s="1088"/>
    </row>
    <row r="220" spans="1:20" ht="12.75">
      <c r="A220" s="6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59" t="s">
        <v>153</v>
      </c>
      <c r="S220" s="223" t="s">
        <v>188</v>
      </c>
      <c r="T220" s="223" t="s">
        <v>186</v>
      </c>
    </row>
    <row r="221" spans="2:20" ht="15.75">
      <c r="B221" s="4" t="s">
        <v>145</v>
      </c>
      <c r="C221" s="92"/>
      <c r="D221" s="92"/>
      <c r="E221" s="91"/>
      <c r="R221" s="65">
        <v>1</v>
      </c>
      <c r="S221" s="3">
        <v>1</v>
      </c>
      <c r="T221" s="3">
        <v>57</v>
      </c>
    </row>
    <row r="222" spans="18:20" ht="12.75">
      <c r="R222" s="65"/>
      <c r="S222" s="3" t="s">
        <v>217</v>
      </c>
      <c r="T222" s="3">
        <f>T221</f>
        <v>57</v>
      </c>
    </row>
    <row r="223" spans="1:20" ht="19.5">
      <c r="A223" s="1185" t="s">
        <v>19</v>
      </c>
      <c r="B223" s="1076" t="s">
        <v>30</v>
      </c>
      <c r="C223" s="1076"/>
      <c r="D223" s="1076"/>
      <c r="E223" s="1076"/>
      <c r="F223" s="1154" t="s">
        <v>20</v>
      </c>
      <c r="G223" s="1156" t="s">
        <v>0</v>
      </c>
      <c r="H223" s="1064" t="s">
        <v>31</v>
      </c>
      <c r="I223" s="1064"/>
      <c r="J223" s="1064"/>
      <c r="K223" s="1064"/>
      <c r="L223" s="1187"/>
      <c r="M223" s="1072" t="s">
        <v>21</v>
      </c>
      <c r="N223" s="44" t="s">
        <v>32</v>
      </c>
      <c r="O223" s="60" t="s">
        <v>22</v>
      </c>
      <c r="R223" s="65"/>
      <c r="S223" s="1024" t="s">
        <v>256</v>
      </c>
      <c r="T223" s="1188"/>
    </row>
    <row r="224" spans="1:20" ht="20.25" thickBot="1">
      <c r="A224" s="1186"/>
      <c r="B224" s="36" t="s">
        <v>23</v>
      </c>
      <c r="C224" s="37" t="s">
        <v>24</v>
      </c>
      <c r="D224" s="37" t="s">
        <v>16</v>
      </c>
      <c r="E224" s="37" t="s">
        <v>25</v>
      </c>
      <c r="F224" s="1155"/>
      <c r="G224" s="1157"/>
      <c r="H224" s="38" t="s">
        <v>18</v>
      </c>
      <c r="I224" s="38" t="s">
        <v>17</v>
      </c>
      <c r="J224" s="38" t="s">
        <v>26</v>
      </c>
      <c r="K224" s="38" t="s">
        <v>27</v>
      </c>
      <c r="L224" s="711" t="s">
        <v>28</v>
      </c>
      <c r="M224" s="1073"/>
      <c r="N224" s="37" t="s">
        <v>29</v>
      </c>
      <c r="O224" s="40" t="s">
        <v>29</v>
      </c>
      <c r="R224" s="65">
        <v>1</v>
      </c>
      <c r="S224" s="3">
        <v>1</v>
      </c>
      <c r="T224" s="3">
        <v>75</v>
      </c>
    </row>
    <row r="225" spans="1:20" ht="12.75">
      <c r="A225" s="88" t="s">
        <v>57</v>
      </c>
      <c r="B225" s="423">
        <f aca="true" t="shared" si="36" ref="B225:O225">B12+B37+B72+B95+B111+B129+B141+B204</f>
        <v>366</v>
      </c>
      <c r="C225" s="423">
        <f t="shared" si="36"/>
        <v>744.06</v>
      </c>
      <c r="D225" s="423">
        <f t="shared" si="36"/>
        <v>465.19000000000005</v>
      </c>
      <c r="E225" s="423">
        <f t="shared" si="36"/>
        <v>3035.6300000000006</v>
      </c>
      <c r="F225" s="423">
        <f t="shared" si="36"/>
        <v>2258.7999999999997</v>
      </c>
      <c r="G225" s="423">
        <f t="shared" si="36"/>
        <v>504.94999999999993</v>
      </c>
      <c r="H225" s="774">
        <f t="shared" si="36"/>
        <v>0</v>
      </c>
      <c r="I225" s="423">
        <f t="shared" si="36"/>
        <v>0</v>
      </c>
      <c r="J225" s="423">
        <f t="shared" si="36"/>
        <v>0</v>
      </c>
      <c r="K225" s="423">
        <f t="shared" si="36"/>
        <v>0</v>
      </c>
      <c r="L225" s="424">
        <f t="shared" si="36"/>
        <v>1586.05</v>
      </c>
      <c r="M225" s="423">
        <f t="shared" si="36"/>
        <v>730.8</v>
      </c>
      <c r="N225" s="423">
        <f t="shared" si="36"/>
        <v>2643.88</v>
      </c>
      <c r="O225" s="719">
        <f t="shared" si="36"/>
        <v>1708.91</v>
      </c>
      <c r="R225" s="65">
        <v>2</v>
      </c>
      <c r="S225" s="3">
        <v>3</v>
      </c>
      <c r="T225" s="3">
        <v>9</v>
      </c>
    </row>
    <row r="226" spans="1:20" ht="12.75">
      <c r="A226" s="89" t="s">
        <v>58</v>
      </c>
      <c r="B226" s="665">
        <f aca="true" t="shared" si="37" ref="B226:O226">B48+B30+B24+B18</f>
        <v>18.3</v>
      </c>
      <c r="C226" s="665">
        <f t="shared" si="37"/>
        <v>183</v>
      </c>
      <c r="D226" s="665">
        <f t="shared" si="37"/>
        <v>285.07</v>
      </c>
      <c r="E226" s="665">
        <f t="shared" si="37"/>
        <v>265.09000000000003</v>
      </c>
      <c r="F226" s="665">
        <f t="shared" si="37"/>
        <v>183.53</v>
      </c>
      <c r="G226" s="665">
        <f t="shared" si="37"/>
        <v>50.290000000000006</v>
      </c>
      <c r="H226" s="666">
        <f t="shared" si="37"/>
        <v>0</v>
      </c>
      <c r="I226" s="665">
        <f t="shared" si="37"/>
        <v>249.3</v>
      </c>
      <c r="J226" s="665">
        <f t="shared" si="37"/>
        <v>0</v>
      </c>
      <c r="K226" s="665">
        <f t="shared" si="37"/>
        <v>0</v>
      </c>
      <c r="L226" s="681">
        <f t="shared" si="37"/>
        <v>160</v>
      </c>
      <c r="M226" s="665">
        <f t="shared" si="37"/>
        <v>0</v>
      </c>
      <c r="N226" s="665">
        <f t="shared" si="37"/>
        <v>258.78</v>
      </c>
      <c r="O226" s="670">
        <f t="shared" si="37"/>
        <v>169.19</v>
      </c>
      <c r="R226" s="65">
        <v>3</v>
      </c>
      <c r="S226" s="3">
        <v>8</v>
      </c>
      <c r="T226" s="3">
        <v>30</v>
      </c>
    </row>
    <row r="227" spans="1:20" ht="12.75">
      <c r="A227" s="89" t="s">
        <v>59</v>
      </c>
      <c r="B227" s="665">
        <v>0</v>
      </c>
      <c r="C227" s="665">
        <v>0</v>
      </c>
      <c r="D227" s="665">
        <v>0</v>
      </c>
      <c r="E227" s="665">
        <v>0</v>
      </c>
      <c r="F227" s="665">
        <v>0</v>
      </c>
      <c r="G227" s="665">
        <v>0</v>
      </c>
      <c r="H227" s="665">
        <v>0</v>
      </c>
      <c r="I227" s="665">
        <v>0</v>
      </c>
      <c r="J227" s="665">
        <v>0</v>
      </c>
      <c r="K227" s="665">
        <v>0</v>
      </c>
      <c r="L227" s="681">
        <v>0</v>
      </c>
      <c r="M227" s="665">
        <v>0</v>
      </c>
      <c r="N227" s="665">
        <v>0</v>
      </c>
      <c r="O227" s="670">
        <v>0</v>
      </c>
      <c r="R227" s="65">
        <v>4</v>
      </c>
      <c r="S227" s="3">
        <v>9</v>
      </c>
      <c r="T227" s="3">
        <v>7</v>
      </c>
    </row>
    <row r="228" spans="1:20" ht="13.5" thickBot="1">
      <c r="A228" s="89" t="s">
        <v>60</v>
      </c>
      <c r="B228" s="667">
        <f>B198+B192+B186+B180+B173+B166+B159+B153+B147+B135+B123+B117+B85+B78+B66+B60+B54+B42</f>
        <v>0</v>
      </c>
      <c r="C228" s="667">
        <f aca="true" t="shared" si="38" ref="C228:O228">C198+C192+C186+C180+C173+C166+C159+C153+C147+C135+C123+C117+C85+C78+C66+C60+C54+C42</f>
        <v>0</v>
      </c>
      <c r="D228" s="667">
        <f t="shared" si="38"/>
        <v>24</v>
      </c>
      <c r="E228" s="667">
        <f t="shared" si="38"/>
        <v>586.71</v>
      </c>
      <c r="F228" s="667">
        <f t="shared" si="38"/>
        <v>1001.84</v>
      </c>
      <c r="G228" s="667">
        <f t="shared" si="38"/>
        <v>180.82999999999998</v>
      </c>
      <c r="H228" s="668">
        <f t="shared" si="38"/>
        <v>0</v>
      </c>
      <c r="I228" s="667">
        <f t="shared" si="38"/>
        <v>0</v>
      </c>
      <c r="J228" s="667">
        <f t="shared" si="38"/>
        <v>0</v>
      </c>
      <c r="K228" s="667">
        <f t="shared" si="38"/>
        <v>0</v>
      </c>
      <c r="L228" s="682">
        <f t="shared" si="38"/>
        <v>0</v>
      </c>
      <c r="M228" s="667">
        <f t="shared" si="38"/>
        <v>0</v>
      </c>
      <c r="N228" s="667">
        <f t="shared" si="38"/>
        <v>329.63999999999993</v>
      </c>
      <c r="O228" s="671">
        <f t="shared" si="38"/>
        <v>344.00000000000006</v>
      </c>
      <c r="R228" s="65">
        <v>5</v>
      </c>
      <c r="S228" s="3">
        <v>24</v>
      </c>
      <c r="T228" s="3">
        <v>8</v>
      </c>
    </row>
    <row r="229" spans="1:20" ht="13.5" customHeight="1" thickBot="1">
      <c r="A229" s="90" t="s">
        <v>13</v>
      </c>
      <c r="B229" s="418">
        <f>SUM(B225:B228)</f>
        <v>384.3</v>
      </c>
      <c r="C229" s="419">
        <f aca="true" t="shared" si="39" ref="C229:O229">SUM(C225:C228)</f>
        <v>927.06</v>
      </c>
      <c r="D229" s="419">
        <f t="shared" si="39"/>
        <v>774.26</v>
      </c>
      <c r="E229" s="419">
        <f t="shared" si="39"/>
        <v>3887.4300000000007</v>
      </c>
      <c r="F229" s="420">
        <f t="shared" si="39"/>
        <v>3444.17</v>
      </c>
      <c r="G229" s="419">
        <f t="shared" si="39"/>
        <v>736.0699999999999</v>
      </c>
      <c r="H229" s="419">
        <f t="shared" si="39"/>
        <v>0</v>
      </c>
      <c r="I229" s="419">
        <f t="shared" si="39"/>
        <v>249.3</v>
      </c>
      <c r="J229" s="419">
        <f t="shared" si="39"/>
        <v>0</v>
      </c>
      <c r="K229" s="419">
        <f t="shared" si="39"/>
        <v>0</v>
      </c>
      <c r="L229" s="421">
        <f t="shared" si="39"/>
        <v>1746.05</v>
      </c>
      <c r="M229" s="418">
        <f t="shared" si="39"/>
        <v>730.8</v>
      </c>
      <c r="N229" s="419">
        <f t="shared" si="39"/>
        <v>3232.2999999999997</v>
      </c>
      <c r="O229" s="422">
        <f t="shared" si="39"/>
        <v>2222.1000000000004</v>
      </c>
      <c r="R229" s="65">
        <v>6</v>
      </c>
      <c r="S229" s="3">
        <v>31</v>
      </c>
      <c r="T229" s="3">
        <v>3</v>
      </c>
    </row>
    <row r="230" spans="2:20" ht="13.5" customHeight="1">
      <c r="B230" s="752"/>
      <c r="C230" s="752"/>
      <c r="D230" s="752"/>
      <c r="E230" s="752"/>
      <c r="F230" s="752"/>
      <c r="G230" s="752"/>
      <c r="H230" s="752"/>
      <c r="I230" s="752"/>
      <c r="J230" s="752"/>
      <c r="K230" s="752"/>
      <c r="L230" s="752"/>
      <c r="M230" s="752"/>
      <c r="N230" s="752"/>
      <c r="O230" s="752"/>
      <c r="R230" s="65">
        <v>7</v>
      </c>
      <c r="S230" s="3">
        <v>38</v>
      </c>
      <c r="T230" s="3">
        <v>24</v>
      </c>
    </row>
    <row r="231" spans="18:20" ht="13.5" customHeight="1">
      <c r="R231" s="65"/>
      <c r="S231" s="223" t="s">
        <v>217</v>
      </c>
      <c r="T231" s="223">
        <f>SUM(T224:T230)</f>
        <v>156</v>
      </c>
    </row>
    <row r="232" spans="2:20" ht="12.75">
      <c r="B232" s="88" t="s">
        <v>57</v>
      </c>
      <c r="C232" s="243">
        <f>B225+C225+D225+E225+F225+G225</f>
        <v>7374.63</v>
      </c>
      <c r="F232" s="6" t="s">
        <v>14</v>
      </c>
      <c r="R232" s="65"/>
      <c r="S232" s="3"/>
      <c r="T232" s="3"/>
    </row>
    <row r="233" spans="2:6" ht="12.75">
      <c r="B233" s="89" t="s">
        <v>58</v>
      </c>
      <c r="C233" s="243">
        <f>B226+C226+D226+E226+F226+G226</f>
        <v>985.28</v>
      </c>
      <c r="F233" t="s">
        <v>34</v>
      </c>
    </row>
    <row r="234" spans="2:6" ht="12.75">
      <c r="B234" s="89" t="s">
        <v>59</v>
      </c>
      <c r="C234" s="243">
        <f>B227+C227+D227+E227+F227+G227</f>
        <v>0</v>
      </c>
      <c r="F234" t="s">
        <v>36</v>
      </c>
    </row>
    <row r="235" spans="2:6" ht="12.75">
      <c r="B235" s="89" t="s">
        <v>60</v>
      </c>
      <c r="C235" s="243">
        <f>B228+C228+D228+E228+F228+G228</f>
        <v>1793.38</v>
      </c>
      <c r="F235" t="s">
        <v>35</v>
      </c>
    </row>
    <row r="236" ht="12.75">
      <c r="C236" s="244">
        <f>SUM(C232:C235)</f>
        <v>10153.29</v>
      </c>
    </row>
  </sheetData>
  <sheetProtection/>
  <mergeCells count="221"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M81:M82"/>
    <mergeCell ref="A75:A76"/>
    <mergeCell ref="B75:E75"/>
    <mergeCell ref="F75:F76"/>
    <mergeCell ref="G75:G76"/>
    <mergeCell ref="H75:L75"/>
    <mergeCell ref="M75:M76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A144:A145"/>
    <mergeCell ref="B144:E144"/>
    <mergeCell ref="F144:F145"/>
    <mergeCell ref="G144:G145"/>
    <mergeCell ref="H144:L144"/>
    <mergeCell ref="M144:M145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3" t="s">
        <v>144</v>
      </c>
      <c r="B2" s="21"/>
      <c r="C2" s="21"/>
      <c r="D2" s="21"/>
      <c r="E2" s="21"/>
      <c r="F2" s="21"/>
      <c r="G2" s="21"/>
      <c r="H2" s="21"/>
      <c r="J2" s="2"/>
      <c r="K2" s="2"/>
      <c r="L2" s="2"/>
      <c r="M2" s="5"/>
      <c r="N2" s="5"/>
    </row>
    <row r="3" spans="1:14" ht="18">
      <c r="A3" s="1012" t="s">
        <v>136</v>
      </c>
      <c r="B3" s="1012"/>
      <c r="C3" s="1012"/>
      <c r="D3" s="1012"/>
      <c r="E3" s="1012"/>
      <c r="F3" s="1012"/>
      <c r="G3" s="1012"/>
      <c r="H3" s="21"/>
      <c r="J3" s="1"/>
      <c r="K3" s="5"/>
      <c r="L3" s="5"/>
      <c r="M3" s="5"/>
      <c r="N3" s="5"/>
    </row>
    <row r="4" spans="1:20" ht="15.75">
      <c r="A4" s="1005" t="s">
        <v>137</v>
      </c>
      <c r="B4" s="1005"/>
      <c r="C4" s="1005"/>
      <c r="D4" s="1005"/>
      <c r="E4" s="1005"/>
      <c r="F4" s="1005"/>
      <c r="G4" s="1005"/>
      <c r="H4" s="16"/>
      <c r="J4" s="17"/>
      <c r="K4" s="12"/>
      <c r="L4" s="18"/>
      <c r="M4" s="18"/>
      <c r="N4" s="12"/>
      <c r="Q4" s="1164" t="s">
        <v>171</v>
      </c>
      <c r="R4" s="1164"/>
      <c r="S4" s="1164"/>
      <c r="T4" s="1164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164" t="s">
        <v>172</v>
      </c>
      <c r="R5" s="1164"/>
      <c r="S5" s="1164"/>
      <c r="T5" s="1164"/>
    </row>
    <row r="6" spans="1:13" ht="18">
      <c r="A6" s="10"/>
      <c r="B6" s="6" t="s">
        <v>37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047" t="s">
        <v>19</v>
      </c>
      <c r="B7" s="1050" t="s">
        <v>30</v>
      </c>
      <c r="C7" s="1050"/>
      <c r="D7" s="1050"/>
      <c r="E7" s="1050"/>
      <c r="F7" s="1082" t="s">
        <v>20</v>
      </c>
      <c r="G7" s="1191" t="s">
        <v>0</v>
      </c>
      <c r="H7" s="1051" t="s">
        <v>31</v>
      </c>
      <c r="I7" s="1067"/>
      <c r="J7" s="1067"/>
      <c r="K7" s="1067"/>
      <c r="L7" s="1068"/>
      <c r="M7" s="1159" t="s">
        <v>21</v>
      </c>
      <c r="N7" s="47" t="s">
        <v>1</v>
      </c>
      <c r="O7" s="47" t="s">
        <v>33</v>
      </c>
      <c r="Q7" s="1046" t="s">
        <v>173</v>
      </c>
      <c r="R7" s="1046"/>
      <c r="S7" s="1046"/>
      <c r="T7" s="1046"/>
    </row>
    <row r="8" spans="1:20" ht="20.25" thickBot="1">
      <c r="A8" s="1148"/>
      <c r="B8" s="31" t="s">
        <v>23</v>
      </c>
      <c r="C8" s="25" t="s">
        <v>24</v>
      </c>
      <c r="D8" s="25" t="s">
        <v>16</v>
      </c>
      <c r="E8" s="25" t="s">
        <v>25</v>
      </c>
      <c r="F8" s="1083"/>
      <c r="G8" s="1192"/>
      <c r="H8" s="144" t="s">
        <v>18</v>
      </c>
      <c r="I8" s="28" t="s">
        <v>17</v>
      </c>
      <c r="J8" s="28" t="s">
        <v>26</v>
      </c>
      <c r="K8" s="29" t="s">
        <v>27</v>
      </c>
      <c r="L8" s="30" t="s">
        <v>28</v>
      </c>
      <c r="M8" s="1160"/>
      <c r="N8" s="25" t="s">
        <v>29</v>
      </c>
      <c r="O8" s="33" t="s">
        <v>29</v>
      </c>
      <c r="Q8" s="186" t="s">
        <v>153</v>
      </c>
      <c r="R8" s="187"/>
      <c r="S8" s="186" t="s">
        <v>183</v>
      </c>
      <c r="T8" s="186" t="s">
        <v>182</v>
      </c>
    </row>
    <row r="9" spans="1:20" ht="12.75">
      <c r="A9" s="48" t="s">
        <v>10</v>
      </c>
      <c r="B9" s="94"/>
      <c r="C9" s="95"/>
      <c r="D9" s="96"/>
      <c r="E9" s="96"/>
      <c r="F9" s="96">
        <v>83.4</v>
      </c>
      <c r="G9" s="146"/>
      <c r="H9" s="1193">
        <v>5</v>
      </c>
      <c r="I9" s="1196">
        <v>18</v>
      </c>
      <c r="J9" s="1199"/>
      <c r="K9" s="1199"/>
      <c r="L9" s="1202">
        <v>333.6</v>
      </c>
      <c r="M9" s="1205">
        <v>1222.4</v>
      </c>
      <c r="N9" s="1208">
        <v>441</v>
      </c>
      <c r="O9" s="1211">
        <v>491</v>
      </c>
      <c r="Q9" s="74" t="s">
        <v>154</v>
      </c>
      <c r="R9" s="186" t="s">
        <v>181</v>
      </c>
      <c r="S9" s="180">
        <f>3052</f>
        <v>3052</v>
      </c>
      <c r="T9" s="184">
        <v>1357</v>
      </c>
    </row>
    <row r="10" spans="1:20" ht="12.75">
      <c r="A10" s="49" t="s">
        <v>8</v>
      </c>
      <c r="B10" s="94">
        <v>27.5</v>
      </c>
      <c r="C10" s="95">
        <v>407.6</v>
      </c>
      <c r="D10" s="96"/>
      <c r="E10" s="96"/>
      <c r="F10" s="99">
        <v>166.2</v>
      </c>
      <c r="G10" s="146">
        <v>43.3</v>
      </c>
      <c r="H10" s="1194"/>
      <c r="I10" s="1197"/>
      <c r="J10" s="1200"/>
      <c r="K10" s="1200"/>
      <c r="L10" s="1203"/>
      <c r="M10" s="1206"/>
      <c r="N10" s="1209"/>
      <c r="O10" s="1212"/>
      <c r="Q10" s="73" t="s">
        <v>153</v>
      </c>
      <c r="R10" s="186" t="s">
        <v>181</v>
      </c>
      <c r="S10" s="73" t="s">
        <v>180</v>
      </c>
      <c r="T10" s="73" t="s">
        <v>168</v>
      </c>
    </row>
    <row r="11" spans="1:20" ht="12.75">
      <c r="A11" s="49" t="s">
        <v>3</v>
      </c>
      <c r="B11" s="94">
        <v>16</v>
      </c>
      <c r="C11" s="95">
        <v>363.2</v>
      </c>
      <c r="D11" s="96">
        <v>0</v>
      </c>
      <c r="E11" s="96"/>
      <c r="F11" s="99">
        <v>244</v>
      </c>
      <c r="G11" s="146">
        <v>45.7</v>
      </c>
      <c r="H11" s="1194"/>
      <c r="I11" s="1197"/>
      <c r="J11" s="1200"/>
      <c r="K11" s="1200"/>
      <c r="L11" s="1203"/>
      <c r="M11" s="1206"/>
      <c r="N11" s="1209"/>
      <c r="O11" s="1212"/>
      <c r="Q11" s="74" t="s">
        <v>169</v>
      </c>
      <c r="R11" s="179" t="s">
        <v>170</v>
      </c>
      <c r="S11" s="180">
        <v>13420</v>
      </c>
      <c r="T11" s="179"/>
    </row>
    <row r="12" spans="1:20" ht="15.75">
      <c r="A12" s="49" t="s">
        <v>5</v>
      </c>
      <c r="B12" s="100">
        <v>22</v>
      </c>
      <c r="C12" s="101">
        <v>237.1</v>
      </c>
      <c r="D12" s="101">
        <v>0</v>
      </c>
      <c r="E12" s="101"/>
      <c r="F12" s="102">
        <v>249.1</v>
      </c>
      <c r="G12" s="103">
        <v>39.3</v>
      </c>
      <c r="H12" s="1194"/>
      <c r="I12" s="1197"/>
      <c r="J12" s="1200"/>
      <c r="K12" s="1200"/>
      <c r="L12" s="1203"/>
      <c r="M12" s="1206"/>
      <c r="N12" s="1209"/>
      <c r="O12" s="1212"/>
      <c r="Q12" s="15"/>
      <c r="R12" s="2"/>
      <c r="S12" s="185"/>
      <c r="T12" s="15"/>
    </row>
    <row r="13" spans="1:15" ht="13.5" thickBot="1">
      <c r="A13" s="145" t="s">
        <v>15</v>
      </c>
      <c r="B13" s="132"/>
      <c r="C13" s="132"/>
      <c r="D13" s="132"/>
      <c r="E13" s="132">
        <v>39.4</v>
      </c>
      <c r="F13" s="147"/>
      <c r="G13" s="105"/>
      <c r="H13" s="1195"/>
      <c r="I13" s="1198"/>
      <c r="J13" s="1201"/>
      <c r="K13" s="1201"/>
      <c r="L13" s="1204"/>
      <c r="M13" s="1207"/>
      <c r="N13" s="1210"/>
      <c r="O13" s="1213"/>
    </row>
    <row r="14" spans="1:15" ht="13.5" thickBot="1">
      <c r="A14" s="32" t="s">
        <v>13</v>
      </c>
      <c r="B14" s="106">
        <f>SUM(B9:B13)</f>
        <v>65.5</v>
      </c>
      <c r="C14" s="106">
        <f aca="true" t="shared" si="0" ref="C14:O14">SUM(C9:C13)</f>
        <v>1007.9</v>
      </c>
      <c r="D14" s="106">
        <f t="shared" si="0"/>
        <v>0</v>
      </c>
      <c r="E14" s="106">
        <f t="shared" si="0"/>
        <v>39.4</v>
      </c>
      <c r="F14" s="106">
        <f t="shared" si="0"/>
        <v>742.7</v>
      </c>
      <c r="G14" s="106">
        <f t="shared" si="0"/>
        <v>128.3</v>
      </c>
      <c r="H14" s="106">
        <f t="shared" si="0"/>
        <v>5</v>
      </c>
      <c r="I14" s="106">
        <f t="shared" si="0"/>
        <v>18</v>
      </c>
      <c r="J14" s="106">
        <f t="shared" si="0"/>
        <v>0</v>
      </c>
      <c r="K14" s="106">
        <f t="shared" si="0"/>
        <v>0</v>
      </c>
      <c r="L14" s="107">
        <f t="shared" si="0"/>
        <v>333.6</v>
      </c>
      <c r="M14" s="106">
        <f t="shared" si="0"/>
        <v>1222.4</v>
      </c>
      <c r="N14" s="106">
        <f t="shared" si="0"/>
        <v>441</v>
      </c>
      <c r="O14" s="106">
        <f t="shared" si="0"/>
        <v>491</v>
      </c>
    </row>
    <row r="16" spans="1:20" ht="18">
      <c r="A16" s="10"/>
      <c r="B16" s="6" t="s">
        <v>38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046" t="s">
        <v>174</v>
      </c>
      <c r="R16" s="1046"/>
      <c r="S16" s="1046"/>
      <c r="T16" s="1046"/>
    </row>
    <row r="17" spans="1:20" ht="29.25" customHeight="1">
      <c r="A17" s="1047" t="s">
        <v>19</v>
      </c>
      <c r="B17" s="1050" t="s">
        <v>30</v>
      </c>
      <c r="C17" s="1050"/>
      <c r="D17" s="1050"/>
      <c r="E17" s="1050"/>
      <c r="F17" s="1082" t="s">
        <v>20</v>
      </c>
      <c r="G17" s="1191" t="s">
        <v>0</v>
      </c>
      <c r="H17" s="1051" t="s">
        <v>31</v>
      </c>
      <c r="I17" s="1067"/>
      <c r="J17" s="1067"/>
      <c r="K17" s="1067"/>
      <c r="L17" s="1068"/>
      <c r="M17" s="1159" t="s">
        <v>21</v>
      </c>
      <c r="N17" s="47" t="s">
        <v>1</v>
      </c>
      <c r="O17" s="47" t="s">
        <v>33</v>
      </c>
      <c r="Q17" s="186" t="s">
        <v>153</v>
      </c>
      <c r="R17" s="187"/>
      <c r="S17" s="188" t="s">
        <v>183</v>
      </c>
      <c r="T17" s="188" t="s">
        <v>182</v>
      </c>
    </row>
    <row r="18" spans="1:20" ht="20.25" thickBot="1">
      <c r="A18" s="1148"/>
      <c r="B18" s="31" t="s">
        <v>23</v>
      </c>
      <c r="C18" s="25" t="s">
        <v>24</v>
      </c>
      <c r="D18" s="25" t="s">
        <v>16</v>
      </c>
      <c r="E18" s="25" t="s">
        <v>25</v>
      </c>
      <c r="F18" s="1083"/>
      <c r="G18" s="1192"/>
      <c r="H18" s="144" t="s">
        <v>18</v>
      </c>
      <c r="I18" s="28" t="s">
        <v>17</v>
      </c>
      <c r="J18" s="28" t="s">
        <v>26</v>
      </c>
      <c r="K18" s="29" t="s">
        <v>27</v>
      </c>
      <c r="L18" s="30" t="s">
        <v>28</v>
      </c>
      <c r="M18" s="1160"/>
      <c r="N18" s="25" t="s">
        <v>29</v>
      </c>
      <c r="O18" s="33" t="s">
        <v>29</v>
      </c>
      <c r="Q18" s="74" t="s">
        <v>154</v>
      </c>
      <c r="R18" s="186" t="s">
        <v>181</v>
      </c>
      <c r="S18" s="180">
        <f>2448</f>
        <v>2448</v>
      </c>
      <c r="T18" s="184">
        <v>586</v>
      </c>
    </row>
    <row r="19" spans="1:20" ht="12.75">
      <c r="A19" s="48" t="s">
        <v>10</v>
      </c>
      <c r="B19" s="94"/>
      <c r="C19" s="95"/>
      <c r="D19" s="96"/>
      <c r="E19" s="96"/>
      <c r="F19" s="96">
        <v>142</v>
      </c>
      <c r="G19" s="146"/>
      <c r="H19" s="1193">
        <v>49.5</v>
      </c>
      <c r="I19" s="1196">
        <v>72.6</v>
      </c>
      <c r="J19" s="1199"/>
      <c r="K19" s="1199"/>
      <c r="L19" s="1202">
        <v>10.7</v>
      </c>
      <c r="M19" s="1205">
        <v>1258.1</v>
      </c>
      <c r="N19" s="1208">
        <v>448</v>
      </c>
      <c r="O19" s="1211">
        <v>415</v>
      </c>
      <c r="Q19" s="73" t="s">
        <v>153</v>
      </c>
      <c r="R19" s="186" t="s">
        <v>181</v>
      </c>
      <c r="S19" s="73" t="s">
        <v>167</v>
      </c>
      <c r="T19" s="73" t="s">
        <v>168</v>
      </c>
    </row>
    <row r="20" spans="1:20" ht="12.75">
      <c r="A20" s="49" t="s">
        <v>8</v>
      </c>
      <c r="B20" s="94">
        <v>44.7</v>
      </c>
      <c r="C20" s="95">
        <v>91.6</v>
      </c>
      <c r="D20" s="96">
        <v>29.2</v>
      </c>
      <c r="E20" s="96">
        <v>135.4</v>
      </c>
      <c r="F20" s="99">
        <v>188.4</v>
      </c>
      <c r="G20" s="146">
        <v>111.5</v>
      </c>
      <c r="H20" s="1194"/>
      <c r="I20" s="1197"/>
      <c r="J20" s="1200"/>
      <c r="K20" s="1200"/>
      <c r="L20" s="1203"/>
      <c r="M20" s="1206"/>
      <c r="N20" s="1209"/>
      <c r="O20" s="1212"/>
      <c r="Q20" s="74" t="s">
        <v>169</v>
      </c>
      <c r="R20" s="179" t="s">
        <v>170</v>
      </c>
      <c r="S20" s="180">
        <v>7488</v>
      </c>
      <c r="T20" s="179"/>
    </row>
    <row r="21" spans="1:20" ht="15.75">
      <c r="A21" s="49" t="s">
        <v>3</v>
      </c>
      <c r="B21" s="94">
        <v>50.3</v>
      </c>
      <c r="C21" s="95">
        <v>272.1</v>
      </c>
      <c r="D21" s="96">
        <v>0</v>
      </c>
      <c r="E21" s="96"/>
      <c r="F21" s="99">
        <v>235.4</v>
      </c>
      <c r="G21" s="146">
        <v>68.1</v>
      </c>
      <c r="H21" s="1194"/>
      <c r="I21" s="1197"/>
      <c r="J21" s="1200"/>
      <c r="K21" s="1200"/>
      <c r="L21" s="1203"/>
      <c r="M21" s="1206"/>
      <c r="N21" s="1209"/>
      <c r="O21" s="1212"/>
      <c r="Q21" s="15"/>
      <c r="R21" s="2"/>
      <c r="S21" s="185"/>
      <c r="T21" s="15"/>
    </row>
    <row r="22" spans="1:15" ht="12.75">
      <c r="A22" s="49" t="s">
        <v>5</v>
      </c>
      <c r="B22" s="100">
        <v>0</v>
      </c>
      <c r="C22" s="101">
        <v>128.7</v>
      </c>
      <c r="D22" s="101">
        <v>0</v>
      </c>
      <c r="E22" s="101"/>
      <c r="F22" s="102">
        <v>224.4</v>
      </c>
      <c r="G22" s="103">
        <v>59.7</v>
      </c>
      <c r="H22" s="1194"/>
      <c r="I22" s="1197"/>
      <c r="J22" s="1200"/>
      <c r="K22" s="1200"/>
      <c r="L22" s="1203"/>
      <c r="M22" s="1206"/>
      <c r="N22" s="1209"/>
      <c r="O22" s="1212"/>
    </row>
    <row r="23" spans="1:15" ht="13.5" thickBot="1">
      <c r="A23" s="145" t="s">
        <v>15</v>
      </c>
      <c r="B23" s="132"/>
      <c r="C23" s="132"/>
      <c r="D23" s="132"/>
      <c r="E23" s="132">
        <v>0</v>
      </c>
      <c r="F23" s="147">
        <v>56.4</v>
      </c>
      <c r="G23" s="105"/>
      <c r="H23" s="1195"/>
      <c r="I23" s="1198"/>
      <c r="J23" s="1201"/>
      <c r="K23" s="1201"/>
      <c r="L23" s="1204"/>
      <c r="M23" s="1207"/>
      <c r="N23" s="1210"/>
      <c r="O23" s="1213"/>
    </row>
    <row r="24" spans="1:15" ht="13.5" thickBot="1">
      <c r="A24" s="32" t="s">
        <v>13</v>
      </c>
      <c r="B24" s="106">
        <f aca="true" t="shared" si="1" ref="B24:O24">SUM(B19:B23)</f>
        <v>95</v>
      </c>
      <c r="C24" s="106">
        <f t="shared" si="1"/>
        <v>492.40000000000003</v>
      </c>
      <c r="D24" s="106">
        <f t="shared" si="1"/>
        <v>29.2</v>
      </c>
      <c r="E24" s="106">
        <f t="shared" si="1"/>
        <v>135.4</v>
      </c>
      <c r="F24" s="106">
        <f t="shared" si="1"/>
        <v>846.5999999999999</v>
      </c>
      <c r="G24" s="106">
        <f t="shared" si="1"/>
        <v>239.3</v>
      </c>
      <c r="H24" s="106">
        <f t="shared" si="1"/>
        <v>49.5</v>
      </c>
      <c r="I24" s="106">
        <f t="shared" si="1"/>
        <v>72.6</v>
      </c>
      <c r="J24" s="106">
        <f t="shared" si="1"/>
        <v>0</v>
      </c>
      <c r="K24" s="106">
        <f t="shared" si="1"/>
        <v>0</v>
      </c>
      <c r="L24" s="107">
        <f t="shared" si="1"/>
        <v>10.7</v>
      </c>
      <c r="M24" s="106">
        <f t="shared" si="1"/>
        <v>1258.1</v>
      </c>
      <c r="N24" s="106">
        <f t="shared" si="1"/>
        <v>448</v>
      </c>
      <c r="O24" s="106">
        <f t="shared" si="1"/>
        <v>415</v>
      </c>
    </row>
    <row r="26" spans="1:20" ht="18">
      <c r="A26" s="10"/>
      <c r="B26" s="6" t="s">
        <v>39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181"/>
      <c r="R26" s="182" t="s">
        <v>138</v>
      </c>
      <c r="S26" s="182"/>
      <c r="T26" s="8"/>
    </row>
    <row r="27" spans="1:20" ht="29.25" customHeight="1">
      <c r="A27" s="1026" t="s">
        <v>19</v>
      </c>
      <c r="B27" s="1028" t="s">
        <v>41</v>
      </c>
      <c r="C27" s="1028"/>
      <c r="D27" s="1028"/>
      <c r="E27" s="1028"/>
      <c r="F27" s="1018" t="s">
        <v>20</v>
      </c>
      <c r="G27" s="1214" t="s">
        <v>0</v>
      </c>
      <c r="H27" s="1216" t="s">
        <v>42</v>
      </c>
      <c r="I27" s="1020"/>
      <c r="J27" s="1020"/>
      <c r="K27" s="1020"/>
      <c r="L27" s="1021"/>
      <c r="M27" s="1015" t="s">
        <v>21</v>
      </c>
      <c r="N27" s="148" t="s">
        <v>1</v>
      </c>
      <c r="O27" s="148" t="s">
        <v>33</v>
      </c>
      <c r="Q27" s="186" t="s">
        <v>153</v>
      </c>
      <c r="R27" s="187"/>
      <c r="S27" s="188" t="s">
        <v>183</v>
      </c>
      <c r="T27" s="188" t="s">
        <v>182</v>
      </c>
    </row>
    <row r="28" spans="1:20" ht="20.25" thickBot="1">
      <c r="A28" s="1147"/>
      <c r="B28" s="149" t="s">
        <v>23</v>
      </c>
      <c r="C28" s="150" t="s">
        <v>24</v>
      </c>
      <c r="D28" s="150" t="s">
        <v>16</v>
      </c>
      <c r="E28" s="150" t="s">
        <v>25</v>
      </c>
      <c r="F28" s="1019"/>
      <c r="G28" s="1215"/>
      <c r="H28" s="152" t="s">
        <v>18</v>
      </c>
      <c r="I28" s="153" t="s">
        <v>17</v>
      </c>
      <c r="J28" s="153" t="s">
        <v>26</v>
      </c>
      <c r="K28" s="154" t="s">
        <v>27</v>
      </c>
      <c r="L28" s="155" t="s">
        <v>28</v>
      </c>
      <c r="M28" s="1016"/>
      <c r="N28" s="150" t="s">
        <v>29</v>
      </c>
      <c r="O28" s="151" t="s">
        <v>29</v>
      </c>
      <c r="Q28" s="74" t="s">
        <v>154</v>
      </c>
      <c r="R28" s="179" t="s">
        <v>179</v>
      </c>
      <c r="S28" s="180">
        <f>118</f>
        <v>118</v>
      </c>
      <c r="T28" s="184">
        <v>60</v>
      </c>
    </row>
    <row r="29" spans="1:20" ht="12.75">
      <c r="A29" s="156" t="s">
        <v>10</v>
      </c>
      <c r="B29" s="94"/>
      <c r="C29" s="95"/>
      <c r="D29" s="96"/>
      <c r="E29" s="96"/>
      <c r="F29" s="96">
        <v>130.8</v>
      </c>
      <c r="G29" s="146"/>
      <c r="H29" s="1193">
        <v>0</v>
      </c>
      <c r="I29" s="1196">
        <v>0</v>
      </c>
      <c r="J29" s="1199"/>
      <c r="K29" s="1199"/>
      <c r="L29" s="1202">
        <v>0</v>
      </c>
      <c r="M29" s="1205">
        <v>1121.6</v>
      </c>
      <c r="N29" s="1208">
        <v>391</v>
      </c>
      <c r="O29" s="1211">
        <v>432</v>
      </c>
      <c r="Q29" s="73" t="s">
        <v>153</v>
      </c>
      <c r="R29" s="186" t="s">
        <v>181</v>
      </c>
      <c r="S29" s="73" t="s">
        <v>180</v>
      </c>
      <c r="T29" s="73" t="s">
        <v>168</v>
      </c>
    </row>
    <row r="30" spans="1:20" ht="12.75">
      <c r="A30" s="157" t="s">
        <v>8</v>
      </c>
      <c r="B30" s="94">
        <v>0</v>
      </c>
      <c r="C30" s="95">
        <v>433</v>
      </c>
      <c r="D30" s="96">
        <v>0</v>
      </c>
      <c r="E30" s="96">
        <v>45</v>
      </c>
      <c r="F30" s="99">
        <v>230.2</v>
      </c>
      <c r="G30" s="146">
        <v>98.2</v>
      </c>
      <c r="H30" s="1194"/>
      <c r="I30" s="1197"/>
      <c r="J30" s="1200"/>
      <c r="K30" s="1200"/>
      <c r="L30" s="1203"/>
      <c r="M30" s="1206"/>
      <c r="N30" s="1209"/>
      <c r="O30" s="1212"/>
      <c r="Q30" s="74" t="s">
        <v>169</v>
      </c>
      <c r="R30" s="179" t="s">
        <v>170</v>
      </c>
      <c r="S30" s="180">
        <v>0</v>
      </c>
      <c r="T30" s="179"/>
    </row>
    <row r="31" spans="1:20" ht="15.75">
      <c r="A31" s="157" t="s">
        <v>3</v>
      </c>
      <c r="B31" s="94">
        <v>0</v>
      </c>
      <c r="C31" s="95">
        <v>227.3</v>
      </c>
      <c r="D31" s="96">
        <v>0</v>
      </c>
      <c r="E31" s="96"/>
      <c r="F31" s="99">
        <v>233.3</v>
      </c>
      <c r="G31" s="146">
        <v>67.5</v>
      </c>
      <c r="H31" s="1194"/>
      <c r="I31" s="1197"/>
      <c r="J31" s="1200"/>
      <c r="K31" s="1200"/>
      <c r="L31" s="1203"/>
      <c r="M31" s="1206"/>
      <c r="N31" s="1209"/>
      <c r="O31" s="1212"/>
      <c r="Q31" s="15"/>
      <c r="R31" s="2"/>
      <c r="S31" s="185"/>
      <c r="T31" s="15"/>
    </row>
    <row r="32" spans="1:15" ht="12.75">
      <c r="A32" s="157" t="s">
        <v>5</v>
      </c>
      <c r="B32" s="100">
        <v>0</v>
      </c>
      <c r="C32" s="101">
        <v>248.9</v>
      </c>
      <c r="D32" s="101">
        <v>0</v>
      </c>
      <c r="E32" s="101"/>
      <c r="F32" s="102">
        <v>221.5</v>
      </c>
      <c r="G32" s="103">
        <v>59.3</v>
      </c>
      <c r="H32" s="1194"/>
      <c r="I32" s="1197"/>
      <c r="J32" s="1200"/>
      <c r="K32" s="1200"/>
      <c r="L32" s="1203"/>
      <c r="M32" s="1206"/>
      <c r="N32" s="1209"/>
      <c r="O32" s="1212"/>
    </row>
    <row r="33" spans="1:15" ht="13.5" thickBot="1">
      <c r="A33" s="158" t="s">
        <v>15</v>
      </c>
      <c r="B33" s="132"/>
      <c r="C33" s="132"/>
      <c r="D33" s="132"/>
      <c r="E33" s="132">
        <v>0</v>
      </c>
      <c r="F33" s="147">
        <v>60.8</v>
      </c>
      <c r="G33" s="105"/>
      <c r="H33" s="1195"/>
      <c r="I33" s="1198"/>
      <c r="J33" s="1201"/>
      <c r="K33" s="1201"/>
      <c r="L33" s="1204"/>
      <c r="M33" s="1207"/>
      <c r="N33" s="1210"/>
      <c r="O33" s="1213"/>
    </row>
    <row r="34" spans="1:15" ht="13.5" thickBot="1">
      <c r="A34" s="159" t="s">
        <v>13</v>
      </c>
      <c r="B34" s="106">
        <f aca="true" t="shared" si="2" ref="B34:O34">SUM(B29:B33)</f>
        <v>0</v>
      </c>
      <c r="C34" s="106">
        <f t="shared" si="2"/>
        <v>909.1999999999999</v>
      </c>
      <c r="D34" s="106">
        <f t="shared" si="2"/>
        <v>0</v>
      </c>
      <c r="E34" s="106">
        <f t="shared" si="2"/>
        <v>45</v>
      </c>
      <c r="F34" s="106">
        <f t="shared" si="2"/>
        <v>876.5999999999999</v>
      </c>
      <c r="G34" s="106">
        <f t="shared" si="2"/>
        <v>225</v>
      </c>
      <c r="H34" s="106">
        <f t="shared" si="2"/>
        <v>0</v>
      </c>
      <c r="I34" s="106">
        <f t="shared" si="2"/>
        <v>0</v>
      </c>
      <c r="J34" s="106">
        <f t="shared" si="2"/>
        <v>0</v>
      </c>
      <c r="K34" s="106">
        <f t="shared" si="2"/>
        <v>0</v>
      </c>
      <c r="L34" s="107">
        <f t="shared" si="2"/>
        <v>0</v>
      </c>
      <c r="M34" s="106">
        <f t="shared" si="2"/>
        <v>1121.6</v>
      </c>
      <c r="N34" s="106">
        <f t="shared" si="2"/>
        <v>391</v>
      </c>
      <c r="O34" s="106">
        <f t="shared" si="2"/>
        <v>432</v>
      </c>
    </row>
    <row r="35" spans="1:15" ht="12.75">
      <c r="A35" s="160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20" ht="18">
      <c r="A36" s="10"/>
      <c r="B36" s="6" t="s">
        <v>40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217" t="s">
        <v>175</v>
      </c>
      <c r="R36" s="1217"/>
      <c r="S36" s="1217"/>
      <c r="T36" s="1217"/>
    </row>
    <row r="37" spans="1:20" ht="29.25" customHeight="1">
      <c r="A37" s="1026" t="s">
        <v>19</v>
      </c>
      <c r="B37" s="1028" t="s">
        <v>41</v>
      </c>
      <c r="C37" s="1028"/>
      <c r="D37" s="1028"/>
      <c r="E37" s="1028"/>
      <c r="F37" s="1018" t="s">
        <v>20</v>
      </c>
      <c r="G37" s="1214" t="s">
        <v>0</v>
      </c>
      <c r="H37" s="1216" t="s">
        <v>42</v>
      </c>
      <c r="I37" s="1020"/>
      <c r="J37" s="1020"/>
      <c r="K37" s="1020"/>
      <c r="L37" s="1021"/>
      <c r="M37" s="1015" t="s">
        <v>21</v>
      </c>
      <c r="N37" s="148" t="s">
        <v>1</v>
      </c>
      <c r="O37" s="148" t="s">
        <v>33</v>
      </c>
      <c r="Q37" s="186" t="s">
        <v>153</v>
      </c>
      <c r="R37" s="187"/>
      <c r="S37" s="188" t="s">
        <v>183</v>
      </c>
      <c r="T37" s="188" t="s">
        <v>182</v>
      </c>
    </row>
    <row r="38" spans="1:20" ht="20.25" thickBot="1">
      <c r="A38" s="1147"/>
      <c r="B38" s="149" t="s">
        <v>23</v>
      </c>
      <c r="C38" s="150" t="s">
        <v>24</v>
      </c>
      <c r="D38" s="150" t="s">
        <v>16</v>
      </c>
      <c r="E38" s="150" t="s">
        <v>25</v>
      </c>
      <c r="F38" s="1019"/>
      <c r="G38" s="1215"/>
      <c r="H38" s="152" t="s">
        <v>18</v>
      </c>
      <c r="I38" s="153" t="s">
        <v>17</v>
      </c>
      <c r="J38" s="153" t="s">
        <v>26</v>
      </c>
      <c r="K38" s="154" t="s">
        <v>27</v>
      </c>
      <c r="L38" s="155" t="s">
        <v>28</v>
      </c>
      <c r="M38" s="1016"/>
      <c r="N38" s="150" t="s">
        <v>29</v>
      </c>
      <c r="O38" s="151" t="s">
        <v>29</v>
      </c>
      <c r="Q38" s="74" t="s">
        <v>154</v>
      </c>
      <c r="R38" s="179" t="s">
        <v>179</v>
      </c>
      <c r="S38" s="180">
        <f>S9+S18+S28</f>
        <v>5618</v>
      </c>
      <c r="T38" s="184">
        <f>T9+T18+T28</f>
        <v>2003</v>
      </c>
    </row>
    <row r="39" spans="1:20" ht="12.75">
      <c r="A39" s="156" t="s">
        <v>10</v>
      </c>
      <c r="B39" s="94"/>
      <c r="C39" s="95"/>
      <c r="D39" s="96"/>
      <c r="E39" s="96"/>
      <c r="F39" s="96">
        <v>110.8</v>
      </c>
      <c r="G39" s="146"/>
      <c r="H39" s="1193">
        <v>0</v>
      </c>
      <c r="I39" s="1196">
        <v>0</v>
      </c>
      <c r="J39" s="1199"/>
      <c r="K39" s="1199"/>
      <c r="L39" s="1202">
        <v>74.6</v>
      </c>
      <c r="M39" s="1205">
        <v>1181.3</v>
      </c>
      <c r="N39" s="1208">
        <v>518</v>
      </c>
      <c r="O39" s="1211">
        <v>438</v>
      </c>
      <c r="Q39" s="73" t="s">
        <v>153</v>
      </c>
      <c r="R39" s="186" t="s">
        <v>181</v>
      </c>
      <c r="S39" s="73" t="s">
        <v>180</v>
      </c>
      <c r="T39" s="73" t="s">
        <v>168</v>
      </c>
    </row>
    <row r="40" spans="1:20" ht="12.75">
      <c r="A40" s="157" t="s">
        <v>8</v>
      </c>
      <c r="B40" s="94">
        <v>0</v>
      </c>
      <c r="C40" s="95">
        <v>339.5</v>
      </c>
      <c r="D40" s="96">
        <v>0</v>
      </c>
      <c r="E40" s="96">
        <v>0</v>
      </c>
      <c r="F40" s="99">
        <v>231.5</v>
      </c>
      <c r="G40" s="146">
        <v>115.9</v>
      </c>
      <c r="H40" s="1194"/>
      <c r="I40" s="1197"/>
      <c r="J40" s="1200"/>
      <c r="K40" s="1200"/>
      <c r="L40" s="1203"/>
      <c r="M40" s="1206"/>
      <c r="N40" s="1209"/>
      <c r="O40" s="1212"/>
      <c r="Q40" s="74" t="s">
        <v>169</v>
      </c>
      <c r="R40" s="179" t="s">
        <v>170</v>
      </c>
      <c r="S40" s="180">
        <f>S11+S20</f>
        <v>20908</v>
      </c>
      <c r="T40" s="179"/>
    </row>
    <row r="41" spans="1:20" ht="15.75">
      <c r="A41" s="157" t="s">
        <v>3</v>
      </c>
      <c r="B41" s="94">
        <v>0</v>
      </c>
      <c r="C41" s="95">
        <v>404.7</v>
      </c>
      <c r="D41" s="96">
        <v>0</v>
      </c>
      <c r="E41" s="96"/>
      <c r="F41" s="99">
        <v>232.3</v>
      </c>
      <c r="G41" s="146">
        <v>67.2</v>
      </c>
      <c r="H41" s="1194"/>
      <c r="I41" s="1197"/>
      <c r="J41" s="1200"/>
      <c r="K41" s="1200"/>
      <c r="L41" s="1203"/>
      <c r="M41" s="1206"/>
      <c r="N41" s="1209"/>
      <c r="O41" s="1212"/>
      <c r="Q41" s="15"/>
      <c r="R41" s="2"/>
      <c r="S41" s="185"/>
      <c r="T41" s="15"/>
    </row>
    <row r="42" spans="1:15" ht="12.75">
      <c r="A42" s="157" t="s">
        <v>5</v>
      </c>
      <c r="B42" s="100">
        <v>0</v>
      </c>
      <c r="C42" s="101">
        <v>548.4</v>
      </c>
      <c r="D42" s="101">
        <v>0</v>
      </c>
      <c r="E42" s="101"/>
      <c r="F42" s="102">
        <v>222.3</v>
      </c>
      <c r="G42" s="103">
        <v>59.4</v>
      </c>
      <c r="H42" s="1194"/>
      <c r="I42" s="1197"/>
      <c r="J42" s="1200"/>
      <c r="K42" s="1200"/>
      <c r="L42" s="1203"/>
      <c r="M42" s="1206"/>
      <c r="N42" s="1209"/>
      <c r="O42" s="1212"/>
    </row>
    <row r="43" spans="1:20" ht="13.5" thickBot="1">
      <c r="A43" s="158" t="s">
        <v>15</v>
      </c>
      <c r="B43" s="132"/>
      <c r="C43" s="132"/>
      <c r="D43" s="132">
        <v>27.4</v>
      </c>
      <c r="E43" s="132">
        <v>0</v>
      </c>
      <c r="F43" s="147">
        <v>61.4</v>
      </c>
      <c r="G43" s="105"/>
      <c r="H43" s="1195"/>
      <c r="I43" s="1198"/>
      <c r="J43" s="1201"/>
      <c r="K43" s="1201"/>
      <c r="L43" s="1204"/>
      <c r="M43" s="1207"/>
      <c r="N43" s="1210"/>
      <c r="O43" s="1213"/>
      <c r="Q43" s="183" t="s">
        <v>176</v>
      </c>
      <c r="R43" s="183"/>
      <c r="S43" s="183"/>
      <c r="T43" s="183"/>
    </row>
    <row r="44" spans="1:20" ht="13.5" thickBot="1">
      <c r="A44" s="159" t="s">
        <v>13</v>
      </c>
      <c r="B44" s="106">
        <f aca="true" t="shared" si="3" ref="B44:O44">SUM(B39:B43)</f>
        <v>0</v>
      </c>
      <c r="C44" s="106">
        <f t="shared" si="3"/>
        <v>1292.6</v>
      </c>
      <c r="D44" s="106">
        <f t="shared" si="3"/>
        <v>27.4</v>
      </c>
      <c r="E44" s="106">
        <f t="shared" si="3"/>
        <v>0</v>
      </c>
      <c r="F44" s="106">
        <f t="shared" si="3"/>
        <v>858.3000000000001</v>
      </c>
      <c r="G44" s="106">
        <f t="shared" si="3"/>
        <v>242.50000000000003</v>
      </c>
      <c r="H44" s="106">
        <f t="shared" si="3"/>
        <v>0</v>
      </c>
      <c r="I44" s="106">
        <f t="shared" si="3"/>
        <v>0</v>
      </c>
      <c r="J44" s="106">
        <f t="shared" si="3"/>
        <v>0</v>
      </c>
      <c r="K44" s="106">
        <f t="shared" si="3"/>
        <v>0</v>
      </c>
      <c r="L44" s="107">
        <f t="shared" si="3"/>
        <v>74.6</v>
      </c>
      <c r="M44" s="106">
        <f t="shared" si="3"/>
        <v>1181.3</v>
      </c>
      <c r="N44" s="106">
        <f t="shared" si="3"/>
        <v>518</v>
      </c>
      <c r="O44" s="106">
        <f t="shared" si="3"/>
        <v>438</v>
      </c>
      <c r="Q44" s="1218" t="s">
        <v>177</v>
      </c>
      <c r="R44" s="1218"/>
      <c r="S44" s="1218"/>
      <c r="T44" s="1218"/>
    </row>
    <row r="45" spans="17:20" ht="12.75">
      <c r="Q45" s="183" t="s">
        <v>178</v>
      </c>
      <c r="R45" s="183"/>
      <c r="S45" s="183"/>
      <c r="T45" s="183"/>
    </row>
    <row r="46" spans="1:20" ht="18" customHeight="1">
      <c r="A46" s="10"/>
      <c r="B46" s="6" t="s">
        <v>164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45"/>
      <c r="Q46" s="183" t="s">
        <v>184</v>
      </c>
      <c r="R46" s="183"/>
      <c r="S46" s="183"/>
      <c r="T46" s="183"/>
    </row>
    <row r="47" spans="1:16" ht="19.5" customHeight="1">
      <c r="A47" s="1078" t="s">
        <v>19</v>
      </c>
      <c r="B47" s="1050" t="s">
        <v>30</v>
      </c>
      <c r="C47" s="1050"/>
      <c r="D47" s="1050"/>
      <c r="E47" s="1050"/>
      <c r="F47" s="1082" t="s">
        <v>20</v>
      </c>
      <c r="G47" s="1078" t="s">
        <v>0</v>
      </c>
      <c r="H47" s="1067" t="s">
        <v>31</v>
      </c>
      <c r="I47" s="1067"/>
      <c r="J47" s="1067"/>
      <c r="K47" s="1067"/>
      <c r="L47" s="1068"/>
      <c r="M47" s="1159" t="s">
        <v>21</v>
      </c>
      <c r="N47" s="47" t="s">
        <v>1</v>
      </c>
      <c r="O47" s="47" t="s">
        <v>33</v>
      </c>
      <c r="P47" s="45"/>
    </row>
    <row r="48" spans="1:16" ht="20.25" thickBot="1">
      <c r="A48" s="1078"/>
      <c r="B48" s="31" t="s">
        <v>23</v>
      </c>
      <c r="C48" s="25" t="s">
        <v>24</v>
      </c>
      <c r="D48" s="25" t="s">
        <v>16</v>
      </c>
      <c r="E48" s="25" t="s">
        <v>25</v>
      </c>
      <c r="F48" s="1083"/>
      <c r="G48" s="1079"/>
      <c r="H48" s="28" t="s">
        <v>18</v>
      </c>
      <c r="I48" s="28" t="s">
        <v>17</v>
      </c>
      <c r="J48" s="28" t="s">
        <v>26</v>
      </c>
      <c r="K48" s="29" t="s">
        <v>27</v>
      </c>
      <c r="L48" s="30" t="s">
        <v>28</v>
      </c>
      <c r="M48" s="1160"/>
      <c r="N48" s="25" t="s">
        <v>29</v>
      </c>
      <c r="O48" s="33" t="s">
        <v>29</v>
      </c>
      <c r="P48" s="45"/>
    </row>
    <row r="49" spans="1:16" ht="12.75">
      <c r="A49" s="48" t="s">
        <v>10</v>
      </c>
      <c r="B49" s="123"/>
      <c r="C49" s="124"/>
      <c r="D49" s="125"/>
      <c r="E49" s="125"/>
      <c r="F49" s="127">
        <v>20.3</v>
      </c>
      <c r="G49" s="125"/>
      <c r="H49" s="1196">
        <v>0</v>
      </c>
      <c r="I49" s="1196">
        <v>0</v>
      </c>
      <c r="J49" s="1199"/>
      <c r="K49" s="1199"/>
      <c r="L49" s="1202">
        <v>69.9</v>
      </c>
      <c r="M49" s="1222">
        <v>227.5</v>
      </c>
      <c r="N49" s="1199">
        <v>173</v>
      </c>
      <c r="O49" s="1219">
        <v>41.1</v>
      </c>
      <c r="P49" s="45"/>
    </row>
    <row r="50" spans="1:16" ht="12.75">
      <c r="A50" s="49" t="s">
        <v>8</v>
      </c>
      <c r="B50" s="123">
        <v>171</v>
      </c>
      <c r="C50" s="124">
        <v>71.1</v>
      </c>
      <c r="D50" s="125"/>
      <c r="E50" s="125"/>
      <c r="F50" s="127">
        <v>213.8</v>
      </c>
      <c r="G50" s="125">
        <v>18</v>
      </c>
      <c r="H50" s="1197"/>
      <c r="I50" s="1197"/>
      <c r="J50" s="1200"/>
      <c r="K50" s="1200"/>
      <c r="L50" s="1203"/>
      <c r="M50" s="1223"/>
      <c r="N50" s="1200"/>
      <c r="O50" s="1220"/>
      <c r="P50" s="45"/>
    </row>
    <row r="51" spans="1:16" ht="12.75">
      <c r="A51" s="49" t="s">
        <v>3</v>
      </c>
      <c r="B51" s="123">
        <v>0</v>
      </c>
      <c r="C51" s="124">
        <v>0</v>
      </c>
      <c r="D51" s="125"/>
      <c r="E51" s="125"/>
      <c r="F51" s="127">
        <v>0</v>
      </c>
      <c r="G51" s="125">
        <v>0</v>
      </c>
      <c r="H51" s="1197"/>
      <c r="I51" s="1197"/>
      <c r="J51" s="1200"/>
      <c r="K51" s="1200"/>
      <c r="L51" s="1203"/>
      <c r="M51" s="1223"/>
      <c r="N51" s="1200"/>
      <c r="O51" s="1220"/>
      <c r="P51" s="45"/>
    </row>
    <row r="52" spans="1:16" ht="13.5" thickBot="1">
      <c r="A52" s="49" t="s">
        <v>5</v>
      </c>
      <c r="B52" s="128"/>
      <c r="C52" s="129">
        <v>0</v>
      </c>
      <c r="D52" s="129"/>
      <c r="E52" s="129"/>
      <c r="F52" s="130">
        <v>0</v>
      </c>
      <c r="G52" s="129">
        <v>0</v>
      </c>
      <c r="H52" s="1198"/>
      <c r="I52" s="1198"/>
      <c r="J52" s="1201"/>
      <c r="K52" s="1201"/>
      <c r="L52" s="1204"/>
      <c r="M52" s="1224"/>
      <c r="N52" s="1201"/>
      <c r="O52" s="1221"/>
      <c r="P52" s="45"/>
    </row>
    <row r="53" spans="1:16" ht="13.5" thickBot="1">
      <c r="A53" s="32" t="s">
        <v>13</v>
      </c>
      <c r="B53" s="106">
        <f>SUM(B49:B52)</f>
        <v>171</v>
      </c>
      <c r="C53" s="106">
        <f aca="true" t="shared" si="4" ref="C53:O53">SUM(C49:C52)</f>
        <v>71.1</v>
      </c>
      <c r="D53" s="106">
        <f t="shared" si="4"/>
        <v>0</v>
      </c>
      <c r="E53" s="106">
        <f t="shared" si="4"/>
        <v>0</v>
      </c>
      <c r="F53" s="106">
        <f t="shared" si="4"/>
        <v>234.10000000000002</v>
      </c>
      <c r="G53" s="106">
        <f t="shared" si="4"/>
        <v>18</v>
      </c>
      <c r="H53" s="106">
        <f t="shared" si="4"/>
        <v>0</v>
      </c>
      <c r="I53" s="106">
        <f t="shared" si="4"/>
        <v>0</v>
      </c>
      <c r="J53" s="106">
        <f t="shared" si="4"/>
        <v>0</v>
      </c>
      <c r="K53" s="106">
        <f t="shared" si="4"/>
        <v>0</v>
      </c>
      <c r="L53" s="141">
        <f t="shared" si="4"/>
        <v>69.9</v>
      </c>
      <c r="M53" s="142">
        <f t="shared" si="4"/>
        <v>227.5</v>
      </c>
      <c r="N53" s="106">
        <f t="shared" si="4"/>
        <v>173</v>
      </c>
      <c r="O53" s="106">
        <f t="shared" si="4"/>
        <v>41.1</v>
      </c>
      <c r="P53" s="45"/>
    </row>
    <row r="55" spans="1:20" ht="18">
      <c r="A55" s="10"/>
      <c r="B55" s="6" t="s">
        <v>139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164" t="s">
        <v>185</v>
      </c>
      <c r="R55" s="1164"/>
      <c r="S55" s="1164"/>
      <c r="T55" s="1164"/>
    </row>
    <row r="56" spans="1:15" ht="19.5">
      <c r="A56" s="1078" t="s">
        <v>19</v>
      </c>
      <c r="B56" s="1050" t="s">
        <v>30</v>
      </c>
      <c r="C56" s="1050"/>
      <c r="D56" s="1050"/>
      <c r="E56" s="1050"/>
      <c r="F56" s="1082" t="s">
        <v>20</v>
      </c>
      <c r="G56" s="1078" t="s">
        <v>0</v>
      </c>
      <c r="H56" s="1067" t="s">
        <v>31</v>
      </c>
      <c r="I56" s="1067"/>
      <c r="J56" s="1067"/>
      <c r="K56" s="1067"/>
      <c r="L56" s="1068"/>
      <c r="M56" s="1159" t="s">
        <v>21</v>
      </c>
      <c r="N56" s="47" t="s">
        <v>1</v>
      </c>
      <c r="O56" s="47" t="s">
        <v>33</v>
      </c>
    </row>
    <row r="57" spans="1:20" ht="20.25" thickBot="1">
      <c r="A57" s="1078"/>
      <c r="B57" s="31" t="s">
        <v>23</v>
      </c>
      <c r="C57" s="25" t="s">
        <v>24</v>
      </c>
      <c r="D57" s="25" t="s">
        <v>16</v>
      </c>
      <c r="E57" s="25" t="s">
        <v>25</v>
      </c>
      <c r="F57" s="1083"/>
      <c r="G57" s="1079"/>
      <c r="H57" s="28" t="s">
        <v>18</v>
      </c>
      <c r="I57" s="28" t="s">
        <v>17</v>
      </c>
      <c r="J57" s="28" t="s">
        <v>26</v>
      </c>
      <c r="K57" s="29" t="s">
        <v>27</v>
      </c>
      <c r="L57" s="30" t="s">
        <v>28</v>
      </c>
      <c r="M57" s="1160"/>
      <c r="N57" s="25" t="s">
        <v>29</v>
      </c>
      <c r="O57" s="33" t="s">
        <v>29</v>
      </c>
      <c r="Q57" s="190" t="s">
        <v>153</v>
      </c>
      <c r="R57" s="189" t="s">
        <v>188</v>
      </c>
      <c r="S57" s="191" t="s">
        <v>186</v>
      </c>
      <c r="T57" s="189" t="s">
        <v>187</v>
      </c>
    </row>
    <row r="58" spans="1:20" ht="12.75">
      <c r="A58" s="48" t="s">
        <v>10</v>
      </c>
      <c r="B58" s="94"/>
      <c r="C58" s="95"/>
      <c r="D58" s="96">
        <v>79.3</v>
      </c>
      <c r="E58" s="96"/>
      <c r="F58" s="96">
        <v>67.2</v>
      </c>
      <c r="G58" s="96">
        <v>8.1</v>
      </c>
      <c r="H58" s="1196"/>
      <c r="I58" s="1196"/>
      <c r="J58" s="1199"/>
      <c r="K58" s="1199"/>
      <c r="L58" s="1202">
        <v>140.6</v>
      </c>
      <c r="M58" s="1222">
        <v>724.9</v>
      </c>
      <c r="N58" s="1199">
        <v>122.6</v>
      </c>
      <c r="O58" s="1219">
        <v>176</v>
      </c>
      <c r="Q58" s="1126" t="s">
        <v>189</v>
      </c>
      <c r="R58" s="1169"/>
      <c r="S58" s="1169"/>
      <c r="T58" s="1127"/>
    </row>
    <row r="59" spans="1:20" ht="12.75">
      <c r="A59" s="49" t="s">
        <v>8</v>
      </c>
      <c r="B59" s="94"/>
      <c r="C59" s="95"/>
      <c r="D59" s="96">
        <v>361.1</v>
      </c>
      <c r="E59" s="96"/>
      <c r="F59" s="99">
        <v>91.1</v>
      </c>
      <c r="G59" s="96">
        <v>28.9</v>
      </c>
      <c r="H59" s="1197"/>
      <c r="I59" s="1197"/>
      <c r="J59" s="1200"/>
      <c r="K59" s="1200"/>
      <c r="L59" s="1203"/>
      <c r="M59" s="1223"/>
      <c r="N59" s="1200"/>
      <c r="O59" s="1220"/>
      <c r="Q59" s="65">
        <v>1</v>
      </c>
      <c r="R59" s="3">
        <v>1</v>
      </c>
      <c r="S59" s="3">
        <v>143.4</v>
      </c>
      <c r="T59" s="3"/>
    </row>
    <row r="60" spans="1:20" ht="13.5" thickBot="1">
      <c r="A60" s="61" t="s">
        <v>3</v>
      </c>
      <c r="B60" s="132"/>
      <c r="C60" s="131">
        <v>42.2</v>
      </c>
      <c r="D60" s="131">
        <v>183.5</v>
      </c>
      <c r="E60" s="131"/>
      <c r="F60" s="134">
        <v>109.1</v>
      </c>
      <c r="G60" s="131">
        <v>27</v>
      </c>
      <c r="H60" s="1198"/>
      <c r="I60" s="1198"/>
      <c r="J60" s="1201"/>
      <c r="K60" s="1201"/>
      <c r="L60" s="1204"/>
      <c r="M60" s="1224"/>
      <c r="N60" s="1201"/>
      <c r="O60" s="1221"/>
      <c r="Q60" s="65">
        <v>2</v>
      </c>
      <c r="R60" s="3">
        <v>2</v>
      </c>
      <c r="S60" s="3">
        <v>97.8</v>
      </c>
      <c r="T60" s="3"/>
    </row>
    <row r="61" spans="1:20" ht="13.5" thickBot="1">
      <c r="A61" s="32" t="s">
        <v>13</v>
      </c>
      <c r="B61" s="106">
        <f aca="true" t="shared" si="5" ref="B61:O61">SUM(B58:B60)</f>
        <v>0</v>
      </c>
      <c r="C61" s="106">
        <f t="shared" si="5"/>
        <v>42.2</v>
      </c>
      <c r="D61" s="106">
        <f t="shared" si="5"/>
        <v>623.9000000000001</v>
      </c>
      <c r="E61" s="106">
        <f t="shared" si="5"/>
        <v>0</v>
      </c>
      <c r="F61" s="106">
        <f t="shared" si="5"/>
        <v>267.4</v>
      </c>
      <c r="G61" s="106">
        <f t="shared" si="5"/>
        <v>64</v>
      </c>
      <c r="H61" s="106">
        <f t="shared" si="5"/>
        <v>0</v>
      </c>
      <c r="I61" s="106">
        <f t="shared" si="5"/>
        <v>0</v>
      </c>
      <c r="J61" s="106">
        <f t="shared" si="5"/>
        <v>0</v>
      </c>
      <c r="K61" s="106">
        <f t="shared" si="5"/>
        <v>0</v>
      </c>
      <c r="L61" s="107">
        <f t="shared" si="5"/>
        <v>140.6</v>
      </c>
      <c r="M61" s="106">
        <f t="shared" si="5"/>
        <v>724.9</v>
      </c>
      <c r="N61" s="106">
        <f t="shared" si="5"/>
        <v>122.6</v>
      </c>
      <c r="O61" s="133">
        <f t="shared" si="5"/>
        <v>176</v>
      </c>
      <c r="Q61" s="65">
        <v>3</v>
      </c>
      <c r="R61" s="3">
        <v>3</v>
      </c>
      <c r="S61" s="3">
        <v>97.8</v>
      </c>
      <c r="T61" s="3"/>
    </row>
    <row r="62" spans="17:20" ht="12.75">
      <c r="Q62" s="65">
        <v>4</v>
      </c>
      <c r="R62" s="3">
        <v>4</v>
      </c>
      <c r="S62" s="3">
        <v>79.8</v>
      </c>
      <c r="T62" s="3"/>
    </row>
    <row r="63" spans="1:20" ht="18">
      <c r="A63" s="10"/>
      <c r="B63" s="6" t="s">
        <v>78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65">
        <v>5</v>
      </c>
      <c r="R63" s="3">
        <v>5</v>
      </c>
      <c r="S63" s="3">
        <v>86.3</v>
      </c>
      <c r="T63" s="3"/>
    </row>
    <row r="64" spans="1:20" ht="19.5">
      <c r="A64" s="1078" t="s">
        <v>19</v>
      </c>
      <c r="B64" s="1050" t="s">
        <v>30</v>
      </c>
      <c r="C64" s="1050"/>
      <c r="D64" s="1050"/>
      <c r="E64" s="1050"/>
      <c r="F64" s="1082" t="s">
        <v>20</v>
      </c>
      <c r="G64" s="1078" t="s">
        <v>0</v>
      </c>
      <c r="H64" s="1067" t="s">
        <v>31</v>
      </c>
      <c r="I64" s="1067"/>
      <c r="J64" s="1067"/>
      <c r="K64" s="1067"/>
      <c r="L64" s="1068"/>
      <c r="M64" s="1159" t="s">
        <v>21</v>
      </c>
      <c r="N64" s="47" t="s">
        <v>1</v>
      </c>
      <c r="O64" s="47" t="s">
        <v>33</v>
      </c>
      <c r="Q64" s="65">
        <v>6</v>
      </c>
      <c r="R64" s="3">
        <v>6</v>
      </c>
      <c r="S64" s="3">
        <v>74.7</v>
      </c>
      <c r="T64" s="3"/>
    </row>
    <row r="65" spans="1:20" ht="20.25" thickBot="1">
      <c r="A65" s="1100"/>
      <c r="B65" s="43" t="s">
        <v>23</v>
      </c>
      <c r="C65" s="25" t="s">
        <v>24</v>
      </c>
      <c r="D65" s="25" t="s">
        <v>16</v>
      </c>
      <c r="E65" s="25" t="s">
        <v>25</v>
      </c>
      <c r="F65" s="1083"/>
      <c r="G65" s="1079"/>
      <c r="H65" s="28" t="s">
        <v>18</v>
      </c>
      <c r="I65" s="28" t="s">
        <v>17</v>
      </c>
      <c r="J65" s="28" t="s">
        <v>26</v>
      </c>
      <c r="K65" s="29" t="s">
        <v>27</v>
      </c>
      <c r="L65" s="30" t="s">
        <v>28</v>
      </c>
      <c r="M65" s="1160"/>
      <c r="N65" s="25" t="s">
        <v>29</v>
      </c>
      <c r="O65" s="33" t="s">
        <v>29</v>
      </c>
      <c r="Q65" s="65">
        <v>7</v>
      </c>
      <c r="R65" s="3">
        <v>7</v>
      </c>
      <c r="S65" s="3">
        <v>74.7</v>
      </c>
      <c r="T65" s="3"/>
    </row>
    <row r="66" spans="1:20" ht="12.75">
      <c r="A66" s="62" t="s">
        <v>10</v>
      </c>
      <c r="B66" s="162"/>
      <c r="C66" s="95"/>
      <c r="D66" s="96"/>
      <c r="E66" s="96"/>
      <c r="F66" s="96">
        <v>61.2</v>
      </c>
      <c r="G66" s="96"/>
      <c r="H66" s="1225">
        <v>46.4</v>
      </c>
      <c r="I66" s="1225">
        <v>67.5</v>
      </c>
      <c r="J66" s="163"/>
      <c r="K66" s="163"/>
      <c r="L66" s="164"/>
      <c r="M66" s="1227">
        <v>494</v>
      </c>
      <c r="N66" s="1208">
        <v>123.6</v>
      </c>
      <c r="O66" s="1219">
        <v>77.9</v>
      </c>
      <c r="Q66" s="65">
        <v>8</v>
      </c>
      <c r="R66" s="3">
        <v>8</v>
      </c>
      <c r="S66" s="3">
        <v>47</v>
      </c>
      <c r="T66" s="3"/>
    </row>
    <row r="67" spans="1:20" ht="12.75">
      <c r="A67" s="62" t="s">
        <v>8</v>
      </c>
      <c r="B67" s="162"/>
      <c r="C67" s="95"/>
      <c r="D67" s="96">
        <v>69.2</v>
      </c>
      <c r="E67" s="96"/>
      <c r="F67" s="99">
        <v>64.3</v>
      </c>
      <c r="G67" s="96"/>
      <c r="H67" s="1226"/>
      <c r="I67" s="1226"/>
      <c r="J67" s="163"/>
      <c r="K67" s="163"/>
      <c r="L67" s="164"/>
      <c r="M67" s="1228"/>
      <c r="N67" s="1209"/>
      <c r="O67" s="1220"/>
      <c r="Q67" s="65">
        <v>9</v>
      </c>
      <c r="R67" s="3">
        <v>15</v>
      </c>
      <c r="S67" s="3">
        <v>171.8</v>
      </c>
      <c r="T67" s="3"/>
    </row>
    <row r="68" spans="1:20" ht="13.5" thickBot="1">
      <c r="A68" s="161" t="s">
        <v>3</v>
      </c>
      <c r="B68" s="165">
        <v>20.6</v>
      </c>
      <c r="C68" s="95">
        <v>130.4</v>
      </c>
      <c r="D68" s="96"/>
      <c r="E68" s="96"/>
      <c r="F68" s="99">
        <v>115.2</v>
      </c>
      <c r="G68" s="96">
        <v>11.8</v>
      </c>
      <c r="H68" s="1226"/>
      <c r="I68" s="1226"/>
      <c r="J68" s="166"/>
      <c r="K68" s="166"/>
      <c r="L68" s="167"/>
      <c r="M68" s="1228"/>
      <c r="N68" s="1209"/>
      <c r="O68" s="1220"/>
      <c r="Q68" s="1126" t="s">
        <v>190</v>
      </c>
      <c r="R68" s="1169"/>
      <c r="S68" s="1169"/>
      <c r="T68" s="1127"/>
    </row>
    <row r="69" spans="1:20" ht="13.5" thickBot="1">
      <c r="A69" s="32" t="s">
        <v>13</v>
      </c>
      <c r="B69" s="168">
        <f aca="true" t="shared" si="6" ref="B69:O69">SUM(B66:B68)</f>
        <v>20.6</v>
      </c>
      <c r="C69" s="106">
        <f t="shared" si="6"/>
        <v>130.4</v>
      </c>
      <c r="D69" s="106">
        <f t="shared" si="6"/>
        <v>69.2</v>
      </c>
      <c r="E69" s="106">
        <f t="shared" si="6"/>
        <v>0</v>
      </c>
      <c r="F69" s="106">
        <f t="shared" si="6"/>
        <v>240.7</v>
      </c>
      <c r="G69" s="106">
        <f t="shared" si="6"/>
        <v>11.8</v>
      </c>
      <c r="H69" s="106">
        <f t="shared" si="6"/>
        <v>46.4</v>
      </c>
      <c r="I69" s="106">
        <f t="shared" si="6"/>
        <v>67.5</v>
      </c>
      <c r="J69" s="106">
        <f t="shared" si="6"/>
        <v>0</v>
      </c>
      <c r="K69" s="106">
        <f t="shared" si="6"/>
        <v>0</v>
      </c>
      <c r="L69" s="141">
        <f t="shared" si="6"/>
        <v>0</v>
      </c>
      <c r="M69" s="142">
        <f t="shared" si="6"/>
        <v>494</v>
      </c>
      <c r="N69" s="106">
        <f t="shared" si="6"/>
        <v>123.6</v>
      </c>
      <c r="O69" s="133">
        <f t="shared" si="6"/>
        <v>77.9</v>
      </c>
      <c r="Q69" s="71">
        <v>1</v>
      </c>
      <c r="R69" s="3">
        <v>1</v>
      </c>
      <c r="S69" s="3">
        <v>104.4</v>
      </c>
      <c r="T69" s="3"/>
    </row>
    <row r="70" spans="17:20" ht="12.75">
      <c r="Q70" s="71">
        <v>2</v>
      </c>
      <c r="R70" s="3">
        <v>2</v>
      </c>
      <c r="S70" s="3">
        <v>82.4</v>
      </c>
      <c r="T70" s="3"/>
    </row>
    <row r="71" spans="1:20" ht="18">
      <c r="A71" s="10"/>
      <c r="B71" s="6" t="s">
        <v>86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71">
        <v>3</v>
      </c>
      <c r="R71" s="3">
        <v>7</v>
      </c>
      <c r="S71" s="3">
        <v>47</v>
      </c>
      <c r="T71" s="3"/>
    </row>
    <row r="72" spans="1:20" ht="19.5">
      <c r="A72" s="1047" t="s">
        <v>19</v>
      </c>
      <c r="B72" s="1050" t="s">
        <v>30</v>
      </c>
      <c r="C72" s="1050"/>
      <c r="D72" s="1050"/>
      <c r="E72" s="1050"/>
      <c r="F72" s="1082" t="s">
        <v>20</v>
      </c>
      <c r="G72" s="1078" t="s">
        <v>0</v>
      </c>
      <c r="H72" s="1067" t="s">
        <v>31</v>
      </c>
      <c r="I72" s="1067"/>
      <c r="J72" s="1067"/>
      <c r="K72" s="1067"/>
      <c r="L72" s="1068"/>
      <c r="M72" s="1159" t="s">
        <v>21</v>
      </c>
      <c r="N72" s="47" t="s">
        <v>1</v>
      </c>
      <c r="O72" s="47" t="s">
        <v>33</v>
      </c>
      <c r="Q72" s="71">
        <v>4</v>
      </c>
      <c r="R72" s="3">
        <v>28</v>
      </c>
      <c r="S72" s="3">
        <v>4.6</v>
      </c>
      <c r="T72" s="3"/>
    </row>
    <row r="73" spans="1:20" ht="20.25" thickBot="1">
      <c r="A73" s="1048"/>
      <c r="B73" s="31" t="s">
        <v>23</v>
      </c>
      <c r="C73" s="25" t="s">
        <v>24</v>
      </c>
      <c r="D73" s="25" t="s">
        <v>16</v>
      </c>
      <c r="E73" s="25" t="s">
        <v>25</v>
      </c>
      <c r="F73" s="1083"/>
      <c r="G73" s="1079"/>
      <c r="H73" s="28" t="s">
        <v>18</v>
      </c>
      <c r="I73" s="28" t="s">
        <v>17</v>
      </c>
      <c r="J73" s="28" t="s">
        <v>26</v>
      </c>
      <c r="K73" s="29" t="s">
        <v>27</v>
      </c>
      <c r="L73" s="30" t="s">
        <v>28</v>
      </c>
      <c r="M73" s="1160"/>
      <c r="N73" s="25" t="s">
        <v>29</v>
      </c>
      <c r="O73" s="33" t="s">
        <v>29</v>
      </c>
      <c r="Q73" s="1126" t="s">
        <v>191</v>
      </c>
      <c r="R73" s="1169"/>
      <c r="S73" s="1169"/>
      <c r="T73" s="1127"/>
    </row>
    <row r="74" spans="1:20" ht="13.5" thickBot="1">
      <c r="A74" s="122" t="s">
        <v>10</v>
      </c>
      <c r="B74" s="94"/>
      <c r="C74" s="95"/>
      <c r="D74" s="96"/>
      <c r="E74" s="96"/>
      <c r="F74" s="96"/>
      <c r="G74" s="96"/>
      <c r="H74" s="125"/>
      <c r="I74" s="125"/>
      <c r="J74" s="124"/>
      <c r="K74" s="124"/>
      <c r="L74" s="169"/>
      <c r="M74" s="1227">
        <v>329.1</v>
      </c>
      <c r="N74" s="1208">
        <v>102.3</v>
      </c>
      <c r="O74" s="1219">
        <v>105.2</v>
      </c>
      <c r="Q74" s="79">
        <v>1</v>
      </c>
      <c r="R74" s="192">
        <v>1</v>
      </c>
      <c r="S74" s="192">
        <v>110.8</v>
      </c>
      <c r="T74" s="3"/>
    </row>
    <row r="75" spans="1:19" ht="13.5" thickBot="1">
      <c r="A75" s="48" t="s">
        <v>8</v>
      </c>
      <c r="B75" s="94"/>
      <c r="C75" s="95"/>
      <c r="D75" s="96"/>
      <c r="E75" s="96">
        <v>109.5</v>
      </c>
      <c r="F75" s="99">
        <v>98.3</v>
      </c>
      <c r="G75" s="96">
        <v>32.8</v>
      </c>
      <c r="H75" s="125"/>
      <c r="I75" s="125"/>
      <c r="J75" s="124"/>
      <c r="K75" s="124"/>
      <c r="L75" s="169"/>
      <c r="M75" s="1229"/>
      <c r="N75" s="1210"/>
      <c r="O75" s="1221"/>
      <c r="Q75" s="1162" t="s">
        <v>146</v>
      </c>
      <c r="R75" s="1163"/>
      <c r="S75" s="193">
        <f>SUM(S59:S67,S69:S72,S74)</f>
        <v>1222.5</v>
      </c>
    </row>
    <row r="76" spans="1:15" ht="13.5" thickBot="1">
      <c r="A76" s="32" t="s">
        <v>13</v>
      </c>
      <c r="B76" s="106">
        <f aca="true" t="shared" si="7" ref="B76:O76">SUM(B74:B75)</f>
        <v>0</v>
      </c>
      <c r="C76" s="106">
        <f t="shared" si="7"/>
        <v>0</v>
      </c>
      <c r="D76" s="106">
        <f t="shared" si="7"/>
        <v>0</v>
      </c>
      <c r="E76" s="106">
        <f t="shared" si="7"/>
        <v>109.5</v>
      </c>
      <c r="F76" s="106">
        <f t="shared" si="7"/>
        <v>98.3</v>
      </c>
      <c r="G76" s="106">
        <f t="shared" si="7"/>
        <v>32.8</v>
      </c>
      <c r="H76" s="106">
        <f t="shared" si="7"/>
        <v>0</v>
      </c>
      <c r="I76" s="106">
        <f t="shared" si="7"/>
        <v>0</v>
      </c>
      <c r="J76" s="106">
        <f t="shared" si="7"/>
        <v>0</v>
      </c>
      <c r="K76" s="106">
        <f t="shared" si="7"/>
        <v>0</v>
      </c>
      <c r="L76" s="141">
        <f t="shared" si="7"/>
        <v>0</v>
      </c>
      <c r="M76" s="142">
        <f t="shared" si="7"/>
        <v>329.1</v>
      </c>
      <c r="N76" s="106">
        <f t="shared" si="7"/>
        <v>102.3</v>
      </c>
      <c r="O76" s="133">
        <f t="shared" si="7"/>
        <v>105.2</v>
      </c>
    </row>
    <row r="77" spans="1:15" ht="12.75">
      <c r="A77" s="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70"/>
    </row>
    <row r="78" spans="1:13" ht="18">
      <c r="A78" s="10"/>
      <c r="B78" s="6" t="s">
        <v>165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047" t="s">
        <v>19</v>
      </c>
      <c r="B79" s="1050" t="s">
        <v>30</v>
      </c>
      <c r="C79" s="1050"/>
      <c r="D79" s="1050"/>
      <c r="E79" s="1050"/>
      <c r="F79" s="1082" t="s">
        <v>20</v>
      </c>
      <c r="G79" s="1078" t="s">
        <v>0</v>
      </c>
      <c r="H79" s="1067" t="s">
        <v>31</v>
      </c>
      <c r="I79" s="1067"/>
      <c r="J79" s="1067"/>
      <c r="K79" s="1067"/>
      <c r="L79" s="1068"/>
      <c r="M79" s="1159" t="s">
        <v>21</v>
      </c>
      <c r="N79" s="47" t="s">
        <v>1</v>
      </c>
      <c r="O79" s="47" t="s">
        <v>33</v>
      </c>
    </row>
    <row r="80" spans="1:15" ht="20.25" thickBot="1">
      <c r="A80" s="1048"/>
      <c r="B80" s="31" t="s">
        <v>23</v>
      </c>
      <c r="C80" s="25" t="s">
        <v>24</v>
      </c>
      <c r="D80" s="25" t="s">
        <v>16</v>
      </c>
      <c r="E80" s="25" t="s">
        <v>25</v>
      </c>
      <c r="F80" s="1083"/>
      <c r="G80" s="1079"/>
      <c r="H80" s="28" t="s">
        <v>18</v>
      </c>
      <c r="I80" s="28" t="s">
        <v>17</v>
      </c>
      <c r="J80" s="28" t="s">
        <v>26</v>
      </c>
      <c r="K80" s="29" t="s">
        <v>27</v>
      </c>
      <c r="L80" s="30" t="s">
        <v>28</v>
      </c>
      <c r="M80" s="1160"/>
      <c r="N80" s="25" t="s">
        <v>29</v>
      </c>
      <c r="O80" s="33" t="s">
        <v>29</v>
      </c>
    </row>
    <row r="81" spans="1:15" ht="13.5" thickBot="1">
      <c r="A81" s="122" t="s">
        <v>8</v>
      </c>
      <c r="B81" s="94"/>
      <c r="C81" s="95"/>
      <c r="D81" s="96">
        <v>28.8</v>
      </c>
      <c r="E81" s="96">
        <v>0</v>
      </c>
      <c r="F81" s="99">
        <v>9.9</v>
      </c>
      <c r="G81" s="96">
        <v>15.1</v>
      </c>
      <c r="H81" s="125"/>
      <c r="I81" s="125"/>
      <c r="J81" s="124"/>
      <c r="K81" s="124"/>
      <c r="L81" s="169"/>
      <c r="M81" s="171">
        <v>129.7</v>
      </c>
      <c r="N81" s="172">
        <v>16.8</v>
      </c>
      <c r="O81" s="173">
        <v>20</v>
      </c>
    </row>
    <row r="82" spans="1:15" ht="13.5" thickBot="1">
      <c r="A82" s="32" t="s">
        <v>13</v>
      </c>
      <c r="B82" s="106">
        <f aca="true" t="shared" si="8" ref="B82:O82">SUM(B81:B81)</f>
        <v>0</v>
      </c>
      <c r="C82" s="106">
        <f t="shared" si="8"/>
        <v>0</v>
      </c>
      <c r="D82" s="106">
        <f t="shared" si="8"/>
        <v>28.8</v>
      </c>
      <c r="E82" s="106">
        <f t="shared" si="8"/>
        <v>0</v>
      </c>
      <c r="F82" s="106">
        <f t="shared" si="8"/>
        <v>9.9</v>
      </c>
      <c r="G82" s="106">
        <f t="shared" si="8"/>
        <v>15.1</v>
      </c>
      <c r="H82" s="106">
        <f t="shared" si="8"/>
        <v>0</v>
      </c>
      <c r="I82" s="106">
        <f t="shared" si="8"/>
        <v>0</v>
      </c>
      <c r="J82" s="106">
        <f t="shared" si="8"/>
        <v>0</v>
      </c>
      <c r="K82" s="106">
        <f t="shared" si="8"/>
        <v>0</v>
      </c>
      <c r="L82" s="141">
        <f t="shared" si="8"/>
        <v>0</v>
      </c>
      <c r="M82" s="142">
        <f t="shared" si="8"/>
        <v>129.7</v>
      </c>
      <c r="N82" s="106">
        <f t="shared" si="8"/>
        <v>16.8</v>
      </c>
      <c r="O82" s="133">
        <f t="shared" si="8"/>
        <v>20</v>
      </c>
    </row>
    <row r="83" spans="1:15" ht="12.75">
      <c r="A83" s="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70"/>
    </row>
    <row r="84" spans="1:13" ht="18">
      <c r="A84" s="10"/>
      <c r="B84" s="6" t="s">
        <v>166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047" t="s">
        <v>19</v>
      </c>
      <c r="B85" s="1050" t="s">
        <v>30</v>
      </c>
      <c r="C85" s="1050"/>
      <c r="D85" s="1050"/>
      <c r="E85" s="1050"/>
      <c r="F85" s="1082" t="s">
        <v>20</v>
      </c>
      <c r="G85" s="1078" t="s">
        <v>0</v>
      </c>
      <c r="H85" s="1067" t="s">
        <v>31</v>
      </c>
      <c r="I85" s="1067"/>
      <c r="J85" s="1067"/>
      <c r="K85" s="1067"/>
      <c r="L85" s="1068"/>
      <c r="M85" s="1159" t="s">
        <v>21</v>
      </c>
      <c r="N85" s="47" t="s">
        <v>1</v>
      </c>
      <c r="O85" s="47" t="s">
        <v>33</v>
      </c>
    </row>
    <row r="86" spans="1:15" ht="20.25" thickBot="1">
      <c r="A86" s="1048"/>
      <c r="B86" s="31" t="s">
        <v>23</v>
      </c>
      <c r="C86" s="25" t="s">
        <v>24</v>
      </c>
      <c r="D86" s="25" t="s">
        <v>16</v>
      </c>
      <c r="E86" s="25" t="s">
        <v>25</v>
      </c>
      <c r="F86" s="1083"/>
      <c r="G86" s="1079"/>
      <c r="H86" s="28" t="s">
        <v>18</v>
      </c>
      <c r="I86" s="28" t="s">
        <v>17</v>
      </c>
      <c r="J86" s="28" t="s">
        <v>26</v>
      </c>
      <c r="K86" s="29" t="s">
        <v>27</v>
      </c>
      <c r="L86" s="30" t="s">
        <v>28</v>
      </c>
      <c r="M86" s="1160"/>
      <c r="N86" s="25" t="s">
        <v>29</v>
      </c>
      <c r="O86" s="33" t="s">
        <v>29</v>
      </c>
    </row>
    <row r="87" spans="1:15" ht="13.5" thickBot="1">
      <c r="A87" s="122" t="s">
        <v>8</v>
      </c>
      <c r="B87" s="94">
        <v>0</v>
      </c>
      <c r="C87" s="95">
        <v>0</v>
      </c>
      <c r="D87" s="96">
        <v>0</v>
      </c>
      <c r="E87" s="96">
        <v>0</v>
      </c>
      <c r="F87" s="99">
        <v>6.4</v>
      </c>
      <c r="G87" s="96">
        <v>9.4</v>
      </c>
      <c r="H87" s="125"/>
      <c r="I87" s="125"/>
      <c r="J87" s="124"/>
      <c r="K87" s="124"/>
      <c r="L87" s="169"/>
      <c r="M87" s="171">
        <v>54.7</v>
      </c>
      <c r="N87" s="172">
        <v>0.8</v>
      </c>
      <c r="O87" s="173">
        <v>20.5</v>
      </c>
    </row>
    <row r="88" spans="1:15" ht="13.5" thickBot="1">
      <c r="A88" s="32" t="s">
        <v>13</v>
      </c>
      <c r="B88" s="106">
        <f aca="true" t="shared" si="9" ref="B88:O88">SUM(B87:B87)</f>
        <v>0</v>
      </c>
      <c r="C88" s="106">
        <f t="shared" si="9"/>
        <v>0</v>
      </c>
      <c r="D88" s="106">
        <f t="shared" si="9"/>
        <v>0</v>
      </c>
      <c r="E88" s="106">
        <f t="shared" si="9"/>
        <v>0</v>
      </c>
      <c r="F88" s="106">
        <f t="shared" si="9"/>
        <v>6.4</v>
      </c>
      <c r="G88" s="106">
        <f t="shared" si="9"/>
        <v>9.4</v>
      </c>
      <c r="H88" s="106">
        <f t="shared" si="9"/>
        <v>0</v>
      </c>
      <c r="I88" s="106">
        <f t="shared" si="9"/>
        <v>0</v>
      </c>
      <c r="J88" s="106">
        <f t="shared" si="9"/>
        <v>0</v>
      </c>
      <c r="K88" s="106">
        <f t="shared" si="9"/>
        <v>0</v>
      </c>
      <c r="L88" s="141">
        <f t="shared" si="9"/>
        <v>0</v>
      </c>
      <c r="M88" s="142">
        <f t="shared" si="9"/>
        <v>54.7</v>
      </c>
      <c r="N88" s="106">
        <f t="shared" si="9"/>
        <v>0.8</v>
      </c>
      <c r="O88" s="133">
        <f t="shared" si="9"/>
        <v>20.5</v>
      </c>
    </row>
    <row r="89" spans="1:15" ht="12.75">
      <c r="A89" s="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/>
    </row>
    <row r="90" spans="1:13" ht="18">
      <c r="A90" s="10"/>
      <c r="B90" s="6" t="s">
        <v>75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047" t="s">
        <v>19</v>
      </c>
      <c r="B91" s="1050" t="s">
        <v>30</v>
      </c>
      <c r="C91" s="1050"/>
      <c r="D91" s="1050"/>
      <c r="E91" s="1050"/>
      <c r="F91" s="1082" t="s">
        <v>20</v>
      </c>
      <c r="G91" s="1078" t="s">
        <v>0</v>
      </c>
      <c r="H91" s="1067" t="s">
        <v>31</v>
      </c>
      <c r="I91" s="1067"/>
      <c r="J91" s="1067"/>
      <c r="K91" s="1067"/>
      <c r="L91" s="1068"/>
      <c r="M91" s="1159" t="s">
        <v>21</v>
      </c>
      <c r="N91" s="47" t="s">
        <v>1</v>
      </c>
      <c r="O91" s="47" t="s">
        <v>33</v>
      </c>
    </row>
    <row r="92" spans="1:15" ht="20.25" thickBot="1">
      <c r="A92" s="1048"/>
      <c r="B92" s="31" t="s">
        <v>23</v>
      </c>
      <c r="C92" s="25" t="s">
        <v>24</v>
      </c>
      <c r="D92" s="25" t="s">
        <v>16</v>
      </c>
      <c r="E92" s="25" t="s">
        <v>25</v>
      </c>
      <c r="F92" s="1083"/>
      <c r="G92" s="1079"/>
      <c r="H92" s="28" t="s">
        <v>18</v>
      </c>
      <c r="I92" s="28" t="s">
        <v>17</v>
      </c>
      <c r="J92" s="28" t="s">
        <v>26</v>
      </c>
      <c r="K92" s="29" t="s">
        <v>27</v>
      </c>
      <c r="L92" s="30" t="s">
        <v>28</v>
      </c>
      <c r="M92" s="1160"/>
      <c r="N92" s="25" t="s">
        <v>29</v>
      </c>
      <c r="O92" s="33" t="s">
        <v>29</v>
      </c>
    </row>
    <row r="93" spans="1:15" ht="13.5" thickBot="1">
      <c r="A93" s="174" t="s">
        <v>8</v>
      </c>
      <c r="B93" s="94">
        <v>0</v>
      </c>
      <c r="C93" s="95">
        <v>0</v>
      </c>
      <c r="D93" s="96">
        <v>14.9</v>
      </c>
      <c r="E93" s="96">
        <v>0</v>
      </c>
      <c r="F93" s="96">
        <v>0</v>
      </c>
      <c r="G93" s="96">
        <v>2.8</v>
      </c>
      <c r="H93" s="96">
        <v>5.9</v>
      </c>
      <c r="I93" s="96">
        <v>5.8</v>
      </c>
      <c r="J93" s="95"/>
      <c r="K93" s="95"/>
      <c r="L93" s="97"/>
      <c r="M93" s="98">
        <v>11.2</v>
      </c>
      <c r="N93" s="95">
        <v>11.1</v>
      </c>
      <c r="O93" s="126">
        <v>5.6</v>
      </c>
    </row>
    <row r="94" spans="1:15" ht="13.5" thickBot="1">
      <c r="A94" s="32" t="s">
        <v>13</v>
      </c>
      <c r="B94" s="106">
        <f aca="true" t="shared" si="10" ref="B94:O94">SUM(B93:B93)</f>
        <v>0</v>
      </c>
      <c r="C94" s="106">
        <f t="shared" si="10"/>
        <v>0</v>
      </c>
      <c r="D94" s="106">
        <f t="shared" si="10"/>
        <v>14.9</v>
      </c>
      <c r="E94" s="106">
        <f t="shared" si="10"/>
        <v>0</v>
      </c>
      <c r="F94" s="106">
        <f t="shared" si="10"/>
        <v>0</v>
      </c>
      <c r="G94" s="106">
        <f t="shared" si="10"/>
        <v>2.8</v>
      </c>
      <c r="H94" s="106">
        <f t="shared" si="10"/>
        <v>5.9</v>
      </c>
      <c r="I94" s="106">
        <f t="shared" si="10"/>
        <v>5.8</v>
      </c>
      <c r="J94" s="106">
        <f t="shared" si="10"/>
        <v>0</v>
      </c>
      <c r="K94" s="106">
        <f t="shared" si="10"/>
        <v>0</v>
      </c>
      <c r="L94" s="141">
        <f t="shared" si="10"/>
        <v>0</v>
      </c>
      <c r="M94" s="142">
        <f t="shared" si="10"/>
        <v>11.2</v>
      </c>
      <c r="N94" s="106">
        <f t="shared" si="10"/>
        <v>11.1</v>
      </c>
      <c r="O94" s="133">
        <f t="shared" si="10"/>
        <v>5.6</v>
      </c>
    </row>
    <row r="95" spans="1:15" ht="12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56"/>
    </row>
    <row r="96" spans="1:15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56"/>
    </row>
    <row r="97" spans="1:15" ht="12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56"/>
    </row>
    <row r="98" spans="1:13" ht="18">
      <c r="A98" s="10"/>
      <c r="B98" s="4" t="s">
        <v>159</v>
      </c>
      <c r="C98" s="175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074" t="s">
        <v>19</v>
      </c>
      <c r="B99" s="1151" t="s">
        <v>30</v>
      </c>
      <c r="C99" s="1076"/>
      <c r="D99" s="1076"/>
      <c r="E99" s="1076"/>
      <c r="F99" s="1152" t="s">
        <v>20</v>
      </c>
      <c r="G99" s="1152" t="s">
        <v>0</v>
      </c>
      <c r="H99" s="1149" t="s">
        <v>31</v>
      </c>
      <c r="I99" s="1076"/>
      <c r="J99" s="1076"/>
      <c r="K99" s="1076"/>
      <c r="L99" s="1150"/>
      <c r="M99" s="1230" t="s">
        <v>21</v>
      </c>
      <c r="N99" s="52" t="s">
        <v>1</v>
      </c>
      <c r="O99" s="52" t="s">
        <v>33</v>
      </c>
    </row>
    <row r="100" spans="1:15" ht="20.25" thickBot="1">
      <c r="A100" s="1089"/>
      <c r="B100" s="36" t="s">
        <v>23</v>
      </c>
      <c r="C100" s="37" t="s">
        <v>24</v>
      </c>
      <c r="D100" s="37" t="s">
        <v>16</v>
      </c>
      <c r="E100" s="37" t="s">
        <v>25</v>
      </c>
      <c r="F100" s="1153"/>
      <c r="G100" s="1153"/>
      <c r="H100" s="38" t="s">
        <v>18</v>
      </c>
      <c r="I100" s="38" t="s">
        <v>17</v>
      </c>
      <c r="J100" s="38" t="s">
        <v>26</v>
      </c>
      <c r="K100" s="38" t="s">
        <v>27</v>
      </c>
      <c r="L100" s="39" t="s">
        <v>28</v>
      </c>
      <c r="M100" s="1231"/>
      <c r="N100" s="37" t="s">
        <v>29</v>
      </c>
      <c r="O100" s="40" t="s">
        <v>29</v>
      </c>
    </row>
    <row r="101" spans="1:15" ht="13.5" thickBot="1">
      <c r="A101" s="55" t="s">
        <v>13</v>
      </c>
      <c r="B101" s="108">
        <f>B14+B24+B34+B44+B53+B61+B69+B76+B82+B88+B94</f>
        <v>352.1</v>
      </c>
      <c r="C101" s="108">
        <f aca="true" t="shared" si="11" ref="C101:O101">C14+C24+C34+C44+C53+C61+C69+C76+C82+C88+C94</f>
        <v>3945.7999999999997</v>
      </c>
      <c r="D101" s="108">
        <f t="shared" si="11"/>
        <v>793.4000000000001</v>
      </c>
      <c r="E101" s="108">
        <f t="shared" si="11"/>
        <v>329.3</v>
      </c>
      <c r="F101" s="108">
        <f t="shared" si="11"/>
        <v>4180.999999999999</v>
      </c>
      <c r="G101" s="108">
        <f t="shared" si="11"/>
        <v>988.9999999999999</v>
      </c>
      <c r="H101" s="108">
        <f t="shared" si="11"/>
        <v>106.80000000000001</v>
      </c>
      <c r="I101" s="108">
        <f t="shared" si="11"/>
        <v>163.9</v>
      </c>
      <c r="J101" s="108">
        <f t="shared" si="11"/>
        <v>0</v>
      </c>
      <c r="K101" s="108">
        <f t="shared" si="11"/>
        <v>0</v>
      </c>
      <c r="L101" s="176">
        <f t="shared" si="11"/>
        <v>629.4</v>
      </c>
      <c r="M101" s="108">
        <f t="shared" si="11"/>
        <v>6754.499999999999</v>
      </c>
      <c r="N101" s="108">
        <f t="shared" si="11"/>
        <v>2348.2000000000003</v>
      </c>
      <c r="O101" s="108">
        <f t="shared" si="11"/>
        <v>2222.2999999999997</v>
      </c>
    </row>
    <row r="102" spans="1:15" ht="13.5" thickBot="1">
      <c r="A102" s="32" t="s">
        <v>13</v>
      </c>
      <c r="B102" s="106">
        <f aca="true" t="shared" si="12" ref="B102:O102">SUM(B101:B101)</f>
        <v>352.1</v>
      </c>
      <c r="C102" s="106">
        <f t="shared" si="12"/>
        <v>3945.7999999999997</v>
      </c>
      <c r="D102" s="106">
        <f t="shared" si="12"/>
        <v>793.4000000000001</v>
      </c>
      <c r="E102" s="106">
        <f t="shared" si="12"/>
        <v>329.3</v>
      </c>
      <c r="F102" s="106">
        <f t="shared" si="12"/>
        <v>4180.999999999999</v>
      </c>
      <c r="G102" s="106">
        <f t="shared" si="12"/>
        <v>988.9999999999999</v>
      </c>
      <c r="H102" s="106">
        <f t="shared" si="12"/>
        <v>106.80000000000001</v>
      </c>
      <c r="I102" s="106">
        <f t="shared" si="12"/>
        <v>163.9</v>
      </c>
      <c r="J102" s="106">
        <f t="shared" si="12"/>
        <v>0</v>
      </c>
      <c r="K102" s="106">
        <f t="shared" si="12"/>
        <v>0</v>
      </c>
      <c r="L102" s="107">
        <f t="shared" si="12"/>
        <v>629.4</v>
      </c>
      <c r="M102" s="106">
        <f t="shared" si="12"/>
        <v>6754.499999999999</v>
      </c>
      <c r="N102" s="106">
        <f t="shared" si="12"/>
        <v>2348.2000000000003</v>
      </c>
      <c r="O102" s="133">
        <f t="shared" si="12"/>
        <v>2222.2999999999997</v>
      </c>
    </row>
    <row r="104" spans="2:3" ht="15.75">
      <c r="B104" s="87"/>
      <c r="C104" s="87" t="s">
        <v>137</v>
      </c>
    </row>
    <row r="106" spans="1:13" ht="18">
      <c r="A106" s="10"/>
      <c r="B106" s="6" t="s">
        <v>140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047" t="s">
        <v>19</v>
      </c>
      <c r="B107" s="1050" t="s">
        <v>30</v>
      </c>
      <c r="C107" s="1050"/>
      <c r="D107" s="1050"/>
      <c r="E107" s="1050"/>
      <c r="F107" s="1082" t="s">
        <v>20</v>
      </c>
      <c r="G107" s="1078" t="s">
        <v>0</v>
      </c>
      <c r="H107" s="1067" t="s">
        <v>31</v>
      </c>
      <c r="I107" s="1067"/>
      <c r="J107" s="1067"/>
      <c r="K107" s="1067"/>
      <c r="L107" s="1068"/>
      <c r="M107" s="1159" t="s">
        <v>21</v>
      </c>
      <c r="N107" s="47" t="s">
        <v>1</v>
      </c>
      <c r="O107" s="47" t="s">
        <v>33</v>
      </c>
    </row>
    <row r="108" spans="1:15" ht="20.25" thickBot="1">
      <c r="A108" s="1048"/>
      <c r="B108" s="31" t="s">
        <v>23</v>
      </c>
      <c r="C108" s="25" t="s">
        <v>24</v>
      </c>
      <c r="D108" s="25" t="s">
        <v>16</v>
      </c>
      <c r="E108" s="25" t="s">
        <v>25</v>
      </c>
      <c r="F108" s="1083"/>
      <c r="G108" s="1079"/>
      <c r="H108" s="28" t="s">
        <v>18</v>
      </c>
      <c r="I108" s="28" t="s">
        <v>17</v>
      </c>
      <c r="J108" s="28" t="s">
        <v>26</v>
      </c>
      <c r="K108" s="29" t="s">
        <v>27</v>
      </c>
      <c r="L108" s="30" t="s">
        <v>28</v>
      </c>
      <c r="M108" s="1160"/>
      <c r="N108" s="25" t="s">
        <v>29</v>
      </c>
      <c r="O108" s="33" t="s">
        <v>29</v>
      </c>
    </row>
    <row r="109" spans="1:15" ht="12.75">
      <c r="A109" s="62" t="s">
        <v>10</v>
      </c>
      <c r="B109" s="94"/>
      <c r="C109" s="95"/>
      <c r="D109" s="96"/>
      <c r="E109" s="96"/>
      <c r="F109" s="96">
        <v>35.86</v>
      </c>
      <c r="G109" s="96"/>
      <c r="H109" s="1225">
        <v>28</v>
      </c>
      <c r="I109" s="1225">
        <v>22.5</v>
      </c>
      <c r="J109" s="1208"/>
      <c r="K109" s="1208"/>
      <c r="L109" s="1233"/>
      <c r="M109" s="1205">
        <v>169.3</v>
      </c>
      <c r="N109" s="1208">
        <v>58.9</v>
      </c>
      <c r="O109" s="1219">
        <v>75.1</v>
      </c>
    </row>
    <row r="110" spans="1:15" ht="12.75">
      <c r="A110" s="62" t="s">
        <v>8</v>
      </c>
      <c r="B110" s="94"/>
      <c r="C110" s="95"/>
      <c r="D110" s="96"/>
      <c r="E110" s="96"/>
      <c r="F110" s="99">
        <v>58.68</v>
      </c>
      <c r="G110" s="96">
        <v>8.82</v>
      </c>
      <c r="H110" s="1226"/>
      <c r="I110" s="1226"/>
      <c r="J110" s="1209"/>
      <c r="K110" s="1209"/>
      <c r="L110" s="1234"/>
      <c r="M110" s="1206"/>
      <c r="N110" s="1209"/>
      <c r="O110" s="1220"/>
    </row>
    <row r="111" spans="1:15" ht="12.75">
      <c r="A111" s="62" t="s">
        <v>3</v>
      </c>
      <c r="B111" s="94">
        <v>31.7</v>
      </c>
      <c r="C111" s="95"/>
      <c r="D111" s="96"/>
      <c r="E111" s="96"/>
      <c r="F111" s="99">
        <v>39.6</v>
      </c>
      <c r="G111" s="96">
        <v>9</v>
      </c>
      <c r="H111" s="1226"/>
      <c r="I111" s="1226"/>
      <c r="J111" s="1209"/>
      <c r="K111" s="1209"/>
      <c r="L111" s="1234"/>
      <c r="M111" s="1206"/>
      <c r="N111" s="1209"/>
      <c r="O111" s="1220"/>
    </row>
    <row r="112" spans="1:15" ht="13.5" thickBot="1">
      <c r="A112" s="62" t="s">
        <v>5</v>
      </c>
      <c r="B112" s="100"/>
      <c r="C112" s="101"/>
      <c r="D112" s="101"/>
      <c r="E112" s="101"/>
      <c r="F112" s="102"/>
      <c r="G112" s="101"/>
      <c r="H112" s="1232"/>
      <c r="I112" s="1232"/>
      <c r="J112" s="1210"/>
      <c r="K112" s="1210"/>
      <c r="L112" s="1235"/>
      <c r="M112" s="1207"/>
      <c r="N112" s="1210"/>
      <c r="O112" s="1221"/>
    </row>
    <row r="113" spans="1:15" ht="13.5" thickBot="1">
      <c r="A113" s="32" t="s">
        <v>13</v>
      </c>
      <c r="B113" s="106">
        <f aca="true" t="shared" si="13" ref="B113:O113">SUM(B109:B112)</f>
        <v>31.7</v>
      </c>
      <c r="C113" s="106">
        <f t="shared" si="13"/>
        <v>0</v>
      </c>
      <c r="D113" s="106">
        <f t="shared" si="13"/>
        <v>0</v>
      </c>
      <c r="E113" s="106">
        <f t="shared" si="13"/>
        <v>0</v>
      </c>
      <c r="F113" s="106">
        <f t="shared" si="13"/>
        <v>134.14</v>
      </c>
      <c r="G113" s="106">
        <f t="shared" si="13"/>
        <v>17.82</v>
      </c>
      <c r="H113" s="106">
        <f t="shared" si="13"/>
        <v>28</v>
      </c>
      <c r="I113" s="106">
        <f t="shared" si="13"/>
        <v>22.5</v>
      </c>
      <c r="J113" s="106">
        <f t="shared" si="13"/>
        <v>0</v>
      </c>
      <c r="K113" s="106">
        <f t="shared" si="13"/>
        <v>0</v>
      </c>
      <c r="L113" s="107">
        <f t="shared" si="13"/>
        <v>0</v>
      </c>
      <c r="M113" s="106">
        <f t="shared" si="13"/>
        <v>169.3</v>
      </c>
      <c r="N113" s="106">
        <f t="shared" si="13"/>
        <v>58.9</v>
      </c>
      <c r="O113" s="133">
        <f t="shared" si="13"/>
        <v>75.1</v>
      </c>
    </row>
    <row r="114" spans="1:15" ht="12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56"/>
    </row>
    <row r="115" spans="1:13" ht="18">
      <c r="A115" s="10"/>
      <c r="B115" s="6" t="s">
        <v>141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047" t="s">
        <v>19</v>
      </c>
      <c r="B116" s="1050" t="s">
        <v>30</v>
      </c>
      <c r="C116" s="1050"/>
      <c r="D116" s="1050"/>
      <c r="E116" s="1050"/>
      <c r="F116" s="1082" t="s">
        <v>20</v>
      </c>
      <c r="G116" s="1078" t="s">
        <v>0</v>
      </c>
      <c r="H116" s="1067" t="s">
        <v>31</v>
      </c>
      <c r="I116" s="1067"/>
      <c r="J116" s="1067"/>
      <c r="K116" s="1067"/>
      <c r="L116" s="1068"/>
      <c r="M116" s="1159" t="s">
        <v>21</v>
      </c>
      <c r="N116" s="47" t="s">
        <v>1</v>
      </c>
      <c r="O116" s="47" t="s">
        <v>33</v>
      </c>
    </row>
    <row r="117" spans="1:15" ht="20.25" thickBot="1">
      <c r="A117" s="1048"/>
      <c r="B117" s="31" t="s">
        <v>23</v>
      </c>
      <c r="C117" s="25" t="s">
        <v>24</v>
      </c>
      <c r="D117" s="25" t="s">
        <v>16</v>
      </c>
      <c r="E117" s="25" t="s">
        <v>25</v>
      </c>
      <c r="F117" s="1083"/>
      <c r="G117" s="1079"/>
      <c r="H117" s="28" t="s">
        <v>18</v>
      </c>
      <c r="I117" s="28" t="s">
        <v>17</v>
      </c>
      <c r="J117" s="28" t="s">
        <v>26</v>
      </c>
      <c r="K117" s="29" t="s">
        <v>27</v>
      </c>
      <c r="L117" s="42" t="s">
        <v>28</v>
      </c>
      <c r="M117" s="1160"/>
      <c r="N117" s="25" t="s">
        <v>29</v>
      </c>
      <c r="O117" s="33" t="s">
        <v>29</v>
      </c>
    </row>
    <row r="118" spans="1:15" ht="12.75">
      <c r="A118" s="62" t="s">
        <v>10</v>
      </c>
      <c r="B118" s="94"/>
      <c r="C118" s="95"/>
      <c r="D118" s="96"/>
      <c r="E118" s="96"/>
      <c r="F118" s="96"/>
      <c r="G118" s="96"/>
      <c r="H118" s="1225">
        <v>6</v>
      </c>
      <c r="I118" s="1225">
        <v>18</v>
      </c>
      <c r="J118" s="1208"/>
      <c r="K118" s="1208"/>
      <c r="L118" s="1236"/>
      <c r="M118" s="1205">
        <v>477.8</v>
      </c>
      <c r="N118" s="1208">
        <v>21.8</v>
      </c>
      <c r="O118" s="1219">
        <v>71.9</v>
      </c>
    </row>
    <row r="119" spans="1:15" ht="12.75">
      <c r="A119" s="62" t="s">
        <v>8</v>
      </c>
      <c r="B119" s="94"/>
      <c r="C119" s="95">
        <v>707.3</v>
      </c>
      <c r="D119" s="96">
        <v>9</v>
      </c>
      <c r="E119" s="96">
        <v>80.5</v>
      </c>
      <c r="F119" s="99">
        <v>36.7</v>
      </c>
      <c r="G119" s="96">
        <v>21.5</v>
      </c>
      <c r="H119" s="1226"/>
      <c r="I119" s="1226"/>
      <c r="J119" s="1209"/>
      <c r="K119" s="1209"/>
      <c r="L119" s="1236"/>
      <c r="M119" s="1206"/>
      <c r="N119" s="1209"/>
      <c r="O119" s="1220"/>
    </row>
    <row r="120" spans="1:15" ht="12.75">
      <c r="A120" s="62" t="s">
        <v>3</v>
      </c>
      <c r="B120" s="94"/>
      <c r="C120" s="95"/>
      <c r="D120" s="96"/>
      <c r="E120" s="96"/>
      <c r="F120" s="99"/>
      <c r="G120" s="96"/>
      <c r="H120" s="1226"/>
      <c r="I120" s="1226"/>
      <c r="J120" s="1209"/>
      <c r="K120" s="1209"/>
      <c r="L120" s="1236"/>
      <c r="M120" s="1206"/>
      <c r="N120" s="1209"/>
      <c r="O120" s="1220"/>
    </row>
    <row r="121" spans="1:15" ht="13.5" thickBot="1">
      <c r="A121" s="62" t="s">
        <v>5</v>
      </c>
      <c r="B121" s="100"/>
      <c r="C121" s="101"/>
      <c r="D121" s="101"/>
      <c r="E121" s="101"/>
      <c r="F121" s="102"/>
      <c r="G121" s="101"/>
      <c r="H121" s="1232"/>
      <c r="I121" s="1232"/>
      <c r="J121" s="1210"/>
      <c r="K121" s="1210"/>
      <c r="L121" s="1236"/>
      <c r="M121" s="1207"/>
      <c r="N121" s="1210"/>
      <c r="O121" s="1221"/>
    </row>
    <row r="122" spans="1:15" ht="13.5" thickBot="1">
      <c r="A122" s="32" t="s">
        <v>13</v>
      </c>
      <c r="B122" s="26">
        <f aca="true" t="shared" si="14" ref="B122:O122">SUM(B118:B121)</f>
        <v>0</v>
      </c>
      <c r="C122" s="26">
        <f t="shared" si="14"/>
        <v>707.3</v>
      </c>
      <c r="D122" s="26">
        <f t="shared" si="14"/>
        <v>9</v>
      </c>
      <c r="E122" s="26">
        <f t="shared" si="14"/>
        <v>80.5</v>
      </c>
      <c r="F122" s="26">
        <f t="shared" si="14"/>
        <v>36.7</v>
      </c>
      <c r="G122" s="26">
        <f t="shared" si="14"/>
        <v>21.5</v>
      </c>
      <c r="H122" s="26">
        <f t="shared" si="14"/>
        <v>6</v>
      </c>
      <c r="I122" s="26">
        <f t="shared" si="14"/>
        <v>18</v>
      </c>
      <c r="J122" s="26">
        <f t="shared" si="14"/>
        <v>0</v>
      </c>
      <c r="K122" s="26">
        <f t="shared" si="14"/>
        <v>0</v>
      </c>
      <c r="L122" s="51">
        <f t="shared" si="14"/>
        <v>0</v>
      </c>
      <c r="M122" s="26">
        <f t="shared" si="14"/>
        <v>477.8</v>
      </c>
      <c r="N122" s="26">
        <f t="shared" si="14"/>
        <v>21.8</v>
      </c>
      <c r="O122" s="53">
        <f t="shared" si="14"/>
        <v>71.9</v>
      </c>
    </row>
    <row r="123" spans="1:15" ht="12.75">
      <c r="A123" s="34"/>
      <c r="B123" s="35"/>
      <c r="C123" s="35"/>
      <c r="D123" s="35" t="s">
        <v>14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56"/>
    </row>
    <row r="124" spans="1:15" ht="12.75">
      <c r="A124" s="34"/>
      <c r="B124" s="35"/>
      <c r="C124" s="77" t="s">
        <v>53</v>
      </c>
      <c r="D124" s="77"/>
      <c r="E124" s="77"/>
      <c r="F124" s="77"/>
      <c r="G124" s="77"/>
      <c r="H124" s="77"/>
      <c r="I124" s="35"/>
      <c r="J124" s="35"/>
      <c r="K124" s="35"/>
      <c r="L124" s="35"/>
      <c r="M124" s="35"/>
      <c r="N124" s="35"/>
      <c r="O124" s="56"/>
    </row>
    <row r="125" spans="1:15" ht="12.75">
      <c r="A125" s="34"/>
      <c r="B125" s="35"/>
      <c r="C125" s="77"/>
      <c r="D125" s="77"/>
      <c r="E125" s="77"/>
      <c r="F125" s="77"/>
      <c r="G125" s="77"/>
      <c r="H125" s="77"/>
      <c r="I125" s="35"/>
      <c r="J125" s="35"/>
      <c r="K125" s="35"/>
      <c r="L125" s="35"/>
      <c r="M125" s="35"/>
      <c r="N125" s="35"/>
      <c r="O125" s="56"/>
    </row>
    <row r="126" spans="1:15" ht="12.75">
      <c r="A126" s="34"/>
      <c r="B126" s="35"/>
      <c r="C126" s="77"/>
      <c r="D126" s="77"/>
      <c r="E126" s="77"/>
      <c r="F126" s="77"/>
      <c r="G126" s="77"/>
      <c r="H126" s="77"/>
      <c r="I126" s="35"/>
      <c r="J126" s="35"/>
      <c r="K126" s="35"/>
      <c r="L126" s="35"/>
      <c r="M126" s="35"/>
      <c r="N126" s="35"/>
      <c r="O126" s="56"/>
    </row>
    <row r="127" spans="1:15" ht="12.75">
      <c r="A127" s="34"/>
      <c r="B127" s="35"/>
      <c r="C127" s="77"/>
      <c r="D127" s="77"/>
      <c r="E127" s="77"/>
      <c r="F127" s="77"/>
      <c r="G127" s="77"/>
      <c r="H127" s="77"/>
      <c r="I127" s="35"/>
      <c r="J127" s="35"/>
      <c r="K127" s="35"/>
      <c r="L127" s="35"/>
      <c r="M127" s="35"/>
      <c r="N127" s="35"/>
      <c r="O127" s="56"/>
    </row>
    <row r="128" spans="1:13" ht="18">
      <c r="A128" s="10"/>
      <c r="B128" s="6" t="s">
        <v>159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074" t="s">
        <v>19</v>
      </c>
      <c r="B129" s="1151" t="s">
        <v>30</v>
      </c>
      <c r="C129" s="1076"/>
      <c r="D129" s="1076"/>
      <c r="E129" s="1076"/>
      <c r="F129" s="1152" t="s">
        <v>20</v>
      </c>
      <c r="G129" s="1152" t="s">
        <v>0</v>
      </c>
      <c r="H129" s="1149" t="s">
        <v>31</v>
      </c>
      <c r="I129" s="1076"/>
      <c r="J129" s="1076"/>
      <c r="K129" s="1076"/>
      <c r="L129" s="1150"/>
      <c r="M129" s="1230" t="s">
        <v>21</v>
      </c>
      <c r="N129" s="52" t="s">
        <v>1</v>
      </c>
      <c r="O129" s="52" t="s">
        <v>33</v>
      </c>
    </row>
    <row r="130" spans="1:15" ht="20.25" thickBot="1">
      <c r="A130" s="1089"/>
      <c r="B130" s="36" t="s">
        <v>23</v>
      </c>
      <c r="C130" s="37" t="s">
        <v>24</v>
      </c>
      <c r="D130" s="37" t="s">
        <v>16</v>
      </c>
      <c r="E130" s="37" t="s">
        <v>25</v>
      </c>
      <c r="F130" s="1153"/>
      <c r="G130" s="1153"/>
      <c r="H130" s="38" t="s">
        <v>18</v>
      </c>
      <c r="I130" s="38" t="s">
        <v>17</v>
      </c>
      <c r="J130" s="38" t="s">
        <v>26</v>
      </c>
      <c r="K130" s="38" t="s">
        <v>27</v>
      </c>
      <c r="L130" s="39" t="s">
        <v>28</v>
      </c>
      <c r="M130" s="1231"/>
      <c r="N130" s="37" t="s">
        <v>29</v>
      </c>
      <c r="O130" s="40" t="s">
        <v>29</v>
      </c>
    </row>
    <row r="131" spans="1:15" ht="13.5" thickBot="1">
      <c r="A131" s="55" t="s">
        <v>13</v>
      </c>
      <c r="B131" s="108">
        <f>B113+B122</f>
        <v>31.7</v>
      </c>
      <c r="C131" s="108">
        <f aca="true" t="shared" si="15" ref="C131:O131">C113+C122</f>
        <v>707.3</v>
      </c>
      <c r="D131" s="108">
        <f t="shared" si="15"/>
        <v>9</v>
      </c>
      <c r="E131" s="108">
        <f t="shared" si="15"/>
        <v>80.5</v>
      </c>
      <c r="F131" s="108">
        <f t="shared" si="15"/>
        <v>170.83999999999997</v>
      </c>
      <c r="G131" s="108">
        <f t="shared" si="15"/>
        <v>39.32</v>
      </c>
      <c r="H131" s="108">
        <f t="shared" si="15"/>
        <v>34</v>
      </c>
      <c r="I131" s="108">
        <f t="shared" si="15"/>
        <v>40.5</v>
      </c>
      <c r="J131" s="108">
        <f t="shared" si="15"/>
        <v>0</v>
      </c>
      <c r="K131" s="108">
        <f t="shared" si="15"/>
        <v>0</v>
      </c>
      <c r="L131" s="108">
        <f t="shared" si="15"/>
        <v>0</v>
      </c>
      <c r="M131" s="108">
        <f t="shared" si="15"/>
        <v>647.1</v>
      </c>
      <c r="N131" s="108">
        <f t="shared" si="15"/>
        <v>80.7</v>
      </c>
      <c r="O131" s="108">
        <f t="shared" si="15"/>
        <v>147</v>
      </c>
    </row>
    <row r="132" spans="1:15" ht="13.5" thickBot="1">
      <c r="A132" s="32" t="s">
        <v>13</v>
      </c>
      <c r="B132" s="106">
        <f aca="true" t="shared" si="16" ref="B132:O132">SUM(B131:B131)</f>
        <v>31.7</v>
      </c>
      <c r="C132" s="106">
        <f t="shared" si="16"/>
        <v>707.3</v>
      </c>
      <c r="D132" s="106">
        <f t="shared" si="16"/>
        <v>9</v>
      </c>
      <c r="E132" s="106">
        <f t="shared" si="16"/>
        <v>80.5</v>
      </c>
      <c r="F132" s="106">
        <f t="shared" si="16"/>
        <v>170.83999999999997</v>
      </c>
      <c r="G132" s="106">
        <f t="shared" si="16"/>
        <v>39.32</v>
      </c>
      <c r="H132" s="106">
        <f t="shared" si="16"/>
        <v>34</v>
      </c>
      <c r="I132" s="106">
        <f t="shared" si="16"/>
        <v>40.5</v>
      </c>
      <c r="J132" s="106">
        <f t="shared" si="16"/>
        <v>0</v>
      </c>
      <c r="K132" s="106">
        <f t="shared" si="16"/>
        <v>0</v>
      </c>
      <c r="L132" s="106">
        <f t="shared" si="16"/>
        <v>0</v>
      </c>
      <c r="M132" s="106">
        <f t="shared" si="16"/>
        <v>647.1</v>
      </c>
      <c r="N132" s="106">
        <f t="shared" si="16"/>
        <v>80.7</v>
      </c>
      <c r="O132" s="133">
        <f t="shared" si="16"/>
        <v>147</v>
      </c>
    </row>
    <row r="133" spans="1:15" ht="12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56"/>
    </row>
    <row r="134" spans="1:15" ht="12.75">
      <c r="A134" s="34"/>
      <c r="B134" s="63" t="s">
        <v>138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56"/>
    </row>
    <row r="135" spans="1:13" ht="18">
      <c r="A135" s="10"/>
      <c r="B135" s="6" t="s">
        <v>64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047" t="s">
        <v>19</v>
      </c>
      <c r="B136" s="1050" t="s">
        <v>30</v>
      </c>
      <c r="C136" s="1050"/>
      <c r="D136" s="1050"/>
      <c r="E136" s="1050"/>
      <c r="F136" s="1082" t="s">
        <v>20</v>
      </c>
      <c r="G136" s="1078" t="s">
        <v>0</v>
      </c>
      <c r="H136" s="1067" t="s">
        <v>31</v>
      </c>
      <c r="I136" s="1067"/>
      <c r="J136" s="1067"/>
      <c r="K136" s="1067"/>
      <c r="L136" s="1068"/>
      <c r="M136" s="1159" t="s">
        <v>21</v>
      </c>
      <c r="N136" s="47" t="s">
        <v>1</v>
      </c>
      <c r="O136" s="47" t="s">
        <v>33</v>
      </c>
    </row>
    <row r="137" spans="1:15" ht="20.25" thickBot="1">
      <c r="A137" s="1048"/>
      <c r="B137" s="31" t="s">
        <v>23</v>
      </c>
      <c r="C137" s="25" t="s">
        <v>24</v>
      </c>
      <c r="D137" s="25" t="s">
        <v>16</v>
      </c>
      <c r="E137" s="25" t="s">
        <v>25</v>
      </c>
      <c r="F137" s="1083"/>
      <c r="G137" s="1079"/>
      <c r="H137" s="28" t="s">
        <v>18</v>
      </c>
      <c r="I137" s="28" t="s">
        <v>17</v>
      </c>
      <c r="J137" s="28" t="s">
        <v>26</v>
      </c>
      <c r="K137" s="29" t="s">
        <v>27</v>
      </c>
      <c r="L137" s="42" t="s">
        <v>28</v>
      </c>
      <c r="M137" s="1160"/>
      <c r="N137" s="25" t="s">
        <v>29</v>
      </c>
      <c r="O137" s="33" t="s">
        <v>29</v>
      </c>
    </row>
    <row r="138" spans="1:15" ht="12.75">
      <c r="A138" s="62" t="s">
        <v>10</v>
      </c>
      <c r="B138" s="94"/>
      <c r="C138" s="95"/>
      <c r="D138" s="96"/>
      <c r="E138" s="96"/>
      <c r="F138" s="96">
        <v>62.3</v>
      </c>
      <c r="G138" s="96">
        <v>7.8</v>
      </c>
      <c r="H138" s="1225">
        <v>200</v>
      </c>
      <c r="I138" s="1225">
        <v>118.5</v>
      </c>
      <c r="J138" s="1208"/>
      <c r="K138" s="1208"/>
      <c r="L138" s="1236"/>
      <c r="M138" s="1205">
        <v>218.3</v>
      </c>
      <c r="N138" s="1208">
        <v>324.3</v>
      </c>
      <c r="O138" s="1219">
        <v>120.37</v>
      </c>
    </row>
    <row r="139" spans="1:15" ht="12.75">
      <c r="A139" s="62" t="s">
        <v>8</v>
      </c>
      <c r="B139" s="94"/>
      <c r="C139" s="95">
        <v>245.4</v>
      </c>
      <c r="D139" s="96">
        <v>21.5</v>
      </c>
      <c r="E139" s="96">
        <v>37.2</v>
      </c>
      <c r="F139" s="99">
        <v>137.3</v>
      </c>
      <c r="G139" s="96">
        <v>28.6</v>
      </c>
      <c r="H139" s="1226"/>
      <c r="I139" s="1226"/>
      <c r="J139" s="1209"/>
      <c r="K139" s="1209"/>
      <c r="L139" s="1236"/>
      <c r="M139" s="1206"/>
      <c r="N139" s="1209"/>
      <c r="O139" s="1220"/>
    </row>
    <row r="140" spans="1:15" ht="12.75">
      <c r="A140" s="62" t="s">
        <v>3</v>
      </c>
      <c r="B140" s="94">
        <v>178.9</v>
      </c>
      <c r="C140" s="95">
        <v>132.1</v>
      </c>
      <c r="D140" s="96"/>
      <c r="E140" s="96">
        <v>49.3</v>
      </c>
      <c r="F140" s="99">
        <v>98.2</v>
      </c>
      <c r="G140" s="96"/>
      <c r="H140" s="1226"/>
      <c r="I140" s="1226"/>
      <c r="J140" s="1209"/>
      <c r="K140" s="1209"/>
      <c r="L140" s="1236"/>
      <c r="M140" s="1206"/>
      <c r="N140" s="1209"/>
      <c r="O140" s="1220"/>
    </row>
    <row r="141" spans="1:15" ht="13.5" thickBot="1">
      <c r="A141" s="62" t="s">
        <v>5</v>
      </c>
      <c r="B141" s="100"/>
      <c r="C141" s="101"/>
      <c r="D141" s="101"/>
      <c r="E141" s="101"/>
      <c r="F141" s="102"/>
      <c r="G141" s="101"/>
      <c r="H141" s="1232"/>
      <c r="I141" s="1232"/>
      <c r="J141" s="1210"/>
      <c r="K141" s="1210"/>
      <c r="L141" s="1236"/>
      <c r="M141" s="1207"/>
      <c r="N141" s="1210"/>
      <c r="O141" s="1221"/>
    </row>
    <row r="142" spans="1:15" ht="13.5" thickBot="1">
      <c r="A142" s="32" t="s">
        <v>13</v>
      </c>
      <c r="B142" s="106">
        <f aca="true" t="shared" si="17" ref="B142:O142">SUM(B138:B141)</f>
        <v>178.9</v>
      </c>
      <c r="C142" s="106">
        <f t="shared" si="17"/>
        <v>377.5</v>
      </c>
      <c r="D142" s="106">
        <f t="shared" si="17"/>
        <v>21.5</v>
      </c>
      <c r="E142" s="106">
        <f t="shared" si="17"/>
        <v>86.5</v>
      </c>
      <c r="F142" s="106">
        <f t="shared" si="17"/>
        <v>297.8</v>
      </c>
      <c r="G142" s="106">
        <f t="shared" si="17"/>
        <v>36.4</v>
      </c>
      <c r="H142" s="106">
        <f t="shared" si="17"/>
        <v>200</v>
      </c>
      <c r="I142" s="106">
        <f t="shared" si="17"/>
        <v>118.5</v>
      </c>
      <c r="J142" s="106">
        <f t="shared" si="17"/>
        <v>0</v>
      </c>
      <c r="K142" s="106">
        <f t="shared" si="17"/>
        <v>0</v>
      </c>
      <c r="L142" s="177">
        <f t="shared" si="17"/>
        <v>0</v>
      </c>
      <c r="M142" s="106">
        <f t="shared" si="17"/>
        <v>218.3</v>
      </c>
      <c r="N142" s="106">
        <f t="shared" si="17"/>
        <v>324.3</v>
      </c>
      <c r="O142" s="133">
        <f t="shared" si="17"/>
        <v>120.37</v>
      </c>
    </row>
    <row r="143" spans="1:15" ht="12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56"/>
    </row>
    <row r="145" ht="12.75">
      <c r="B145" s="6" t="s">
        <v>43</v>
      </c>
    </row>
    <row r="147" spans="1:15" ht="19.5">
      <c r="A147" s="1074" t="s">
        <v>19</v>
      </c>
      <c r="B147" s="1076" t="s">
        <v>30</v>
      </c>
      <c r="C147" s="1076"/>
      <c r="D147" s="1076"/>
      <c r="E147" s="1076"/>
      <c r="F147" s="1154" t="s">
        <v>20</v>
      </c>
      <c r="G147" s="1156" t="s">
        <v>0</v>
      </c>
      <c r="H147" s="1064" t="s">
        <v>31</v>
      </c>
      <c r="I147" s="1064"/>
      <c r="J147" s="1064"/>
      <c r="K147" s="1064"/>
      <c r="L147" s="1065"/>
      <c r="M147" s="1072" t="s">
        <v>21</v>
      </c>
      <c r="N147" s="52" t="s">
        <v>1</v>
      </c>
      <c r="O147" s="52" t="s">
        <v>33</v>
      </c>
    </row>
    <row r="148" spans="1:15" ht="20.25" thickBot="1">
      <c r="A148" s="1077"/>
      <c r="B148" s="36" t="s">
        <v>23</v>
      </c>
      <c r="C148" s="37" t="s">
        <v>24</v>
      </c>
      <c r="D148" s="37" t="s">
        <v>16</v>
      </c>
      <c r="E148" s="37" t="s">
        <v>25</v>
      </c>
      <c r="F148" s="1155"/>
      <c r="G148" s="1157"/>
      <c r="H148" s="38" t="s">
        <v>18</v>
      </c>
      <c r="I148" s="38" t="s">
        <v>17</v>
      </c>
      <c r="J148" s="38" t="s">
        <v>26</v>
      </c>
      <c r="K148" s="38" t="s">
        <v>27</v>
      </c>
      <c r="L148" s="39" t="s">
        <v>28</v>
      </c>
      <c r="M148" s="1073"/>
      <c r="N148" s="37" t="s">
        <v>29</v>
      </c>
      <c r="O148" s="40" t="s">
        <v>29</v>
      </c>
    </row>
    <row r="149" spans="1:15" ht="13.5" thickBot="1">
      <c r="A149" s="55" t="s">
        <v>4</v>
      </c>
      <c r="B149" s="108">
        <f>B102+B132+B142</f>
        <v>562.7</v>
      </c>
      <c r="C149" s="108">
        <f aca="true" t="shared" si="18" ref="C149:O149">C102+C132+C142</f>
        <v>5030.599999999999</v>
      </c>
      <c r="D149" s="108">
        <f t="shared" si="18"/>
        <v>823.9000000000001</v>
      </c>
      <c r="E149" s="108">
        <f t="shared" si="18"/>
        <v>496.3</v>
      </c>
      <c r="F149" s="108">
        <f t="shared" si="18"/>
        <v>4649.639999999999</v>
      </c>
      <c r="G149" s="108">
        <f t="shared" si="18"/>
        <v>1064.72</v>
      </c>
      <c r="H149" s="108">
        <f t="shared" si="18"/>
        <v>340.8</v>
      </c>
      <c r="I149" s="108">
        <f t="shared" si="18"/>
        <v>322.9</v>
      </c>
      <c r="J149" s="108">
        <f t="shared" si="18"/>
        <v>0</v>
      </c>
      <c r="K149" s="108">
        <f t="shared" si="18"/>
        <v>0</v>
      </c>
      <c r="L149" s="108">
        <f t="shared" si="18"/>
        <v>629.4</v>
      </c>
      <c r="M149" s="108">
        <f t="shared" si="18"/>
        <v>7619.9</v>
      </c>
      <c r="N149" s="108">
        <f t="shared" si="18"/>
        <v>2753.2000000000003</v>
      </c>
      <c r="O149" s="108">
        <f t="shared" si="18"/>
        <v>2489.6699999999996</v>
      </c>
    </row>
    <row r="150" spans="1:15" ht="13.5" thickBot="1">
      <c r="A150" s="41" t="s">
        <v>13</v>
      </c>
      <c r="B150" s="106">
        <f aca="true" t="shared" si="19" ref="B150:O150">SUM(B149:B149)</f>
        <v>562.7</v>
      </c>
      <c r="C150" s="106">
        <f t="shared" si="19"/>
        <v>5030.599999999999</v>
      </c>
      <c r="D150" s="106">
        <f t="shared" si="19"/>
        <v>823.9000000000001</v>
      </c>
      <c r="E150" s="106">
        <f t="shared" si="19"/>
        <v>496.3</v>
      </c>
      <c r="F150" s="106">
        <f t="shared" si="19"/>
        <v>4649.639999999999</v>
      </c>
      <c r="G150" s="106">
        <f t="shared" si="19"/>
        <v>1064.72</v>
      </c>
      <c r="H150" s="106">
        <f t="shared" si="19"/>
        <v>340.8</v>
      </c>
      <c r="I150" s="106">
        <f t="shared" si="19"/>
        <v>322.9</v>
      </c>
      <c r="J150" s="106">
        <f t="shared" si="19"/>
        <v>0</v>
      </c>
      <c r="K150" s="106">
        <f t="shared" si="19"/>
        <v>0</v>
      </c>
      <c r="L150" s="106">
        <f t="shared" si="19"/>
        <v>629.4</v>
      </c>
      <c r="M150" s="106">
        <f t="shared" si="19"/>
        <v>7619.9</v>
      </c>
      <c r="N150" s="106">
        <f t="shared" si="19"/>
        <v>2753.2000000000003</v>
      </c>
      <c r="O150" s="133">
        <f t="shared" si="19"/>
        <v>2489.6699999999996</v>
      </c>
    </row>
    <row r="151" ht="12.75">
      <c r="B151" s="6" t="s">
        <v>14</v>
      </c>
    </row>
    <row r="152" ht="12.75">
      <c r="B152" t="s">
        <v>34</v>
      </c>
    </row>
    <row r="153" ht="12.75">
      <c r="B153" t="s">
        <v>36</v>
      </c>
    </row>
    <row r="154" ht="12.75">
      <c r="B154" t="s">
        <v>35</v>
      </c>
    </row>
    <row r="156" spans="2:4" ht="15.75">
      <c r="B156" s="4" t="s">
        <v>146</v>
      </c>
      <c r="C156" s="4"/>
      <c r="D156" s="4"/>
    </row>
    <row r="158" spans="1:15" ht="19.5">
      <c r="A158" s="1074" t="s">
        <v>19</v>
      </c>
      <c r="B158" s="1076" t="s">
        <v>30</v>
      </c>
      <c r="C158" s="1076"/>
      <c r="D158" s="1076"/>
      <c r="E158" s="1076"/>
      <c r="F158" s="1154" t="s">
        <v>20</v>
      </c>
      <c r="G158" s="1156" t="s">
        <v>0</v>
      </c>
      <c r="H158" s="1064" t="s">
        <v>31</v>
      </c>
      <c r="I158" s="1064"/>
      <c r="J158" s="1064"/>
      <c r="K158" s="1064"/>
      <c r="L158" s="1065"/>
      <c r="M158" s="1072" t="s">
        <v>21</v>
      </c>
      <c r="N158" s="44" t="s">
        <v>32</v>
      </c>
      <c r="O158" s="44" t="s">
        <v>22</v>
      </c>
    </row>
    <row r="159" spans="1:15" ht="20.25" thickBot="1">
      <c r="A159" s="1075"/>
      <c r="B159" s="36" t="s">
        <v>23</v>
      </c>
      <c r="C159" s="37" t="s">
        <v>24</v>
      </c>
      <c r="D159" s="37" t="s">
        <v>16</v>
      </c>
      <c r="E159" s="37" t="s">
        <v>25</v>
      </c>
      <c r="F159" s="1155"/>
      <c r="G159" s="1157"/>
      <c r="H159" s="38" t="s">
        <v>18</v>
      </c>
      <c r="I159" s="38" t="s">
        <v>17</v>
      </c>
      <c r="J159" s="38" t="s">
        <v>26</v>
      </c>
      <c r="K159" s="38" t="s">
        <v>27</v>
      </c>
      <c r="L159" s="39" t="s">
        <v>28</v>
      </c>
      <c r="M159" s="1073"/>
      <c r="N159" s="37" t="s">
        <v>29</v>
      </c>
      <c r="O159" s="40" t="s">
        <v>29</v>
      </c>
    </row>
    <row r="160" spans="1:15" ht="12.75">
      <c r="A160" s="88" t="s">
        <v>57</v>
      </c>
      <c r="B160" s="108">
        <f>B14+B24+B34+B44+B53+B69+B94+B142</f>
        <v>531</v>
      </c>
      <c r="C160" s="108">
        <f aca="true" t="shared" si="20" ref="C160:O160">C14+C24+C34+C44+C53+C69+C94+C142</f>
        <v>4281.1</v>
      </c>
      <c r="D160" s="108">
        <f t="shared" si="20"/>
        <v>162.2</v>
      </c>
      <c r="E160" s="108">
        <f t="shared" si="20"/>
        <v>306.3</v>
      </c>
      <c r="F160" s="108">
        <f t="shared" si="20"/>
        <v>4096.799999999999</v>
      </c>
      <c r="G160" s="108">
        <f t="shared" si="20"/>
        <v>904.0999999999999</v>
      </c>
      <c r="H160" s="108">
        <f t="shared" si="20"/>
        <v>306.8</v>
      </c>
      <c r="I160" s="108">
        <f t="shared" si="20"/>
        <v>282.4</v>
      </c>
      <c r="J160" s="108">
        <f t="shared" si="20"/>
        <v>0</v>
      </c>
      <c r="K160" s="108">
        <f t="shared" si="20"/>
        <v>0</v>
      </c>
      <c r="L160" s="108">
        <f t="shared" si="20"/>
        <v>488.79999999999995</v>
      </c>
      <c r="M160" s="108">
        <f t="shared" si="20"/>
        <v>5734.4</v>
      </c>
      <c r="N160" s="108">
        <f t="shared" si="20"/>
        <v>2430</v>
      </c>
      <c r="O160" s="108">
        <f t="shared" si="20"/>
        <v>2020.9699999999998</v>
      </c>
    </row>
    <row r="161" spans="1:15" ht="12.75">
      <c r="A161" s="89" t="s">
        <v>58</v>
      </c>
      <c r="B161" s="100">
        <f>B61+B113</f>
        <v>31.7</v>
      </c>
      <c r="C161" s="100">
        <f aca="true" t="shared" si="21" ref="C161:O161">C61+C113</f>
        <v>42.2</v>
      </c>
      <c r="D161" s="100">
        <f t="shared" si="21"/>
        <v>623.9000000000001</v>
      </c>
      <c r="E161" s="100">
        <f t="shared" si="21"/>
        <v>0</v>
      </c>
      <c r="F161" s="100">
        <f t="shared" si="21"/>
        <v>401.53999999999996</v>
      </c>
      <c r="G161" s="100">
        <f t="shared" si="21"/>
        <v>81.82</v>
      </c>
      <c r="H161" s="100">
        <f t="shared" si="21"/>
        <v>28</v>
      </c>
      <c r="I161" s="100">
        <f t="shared" si="21"/>
        <v>22.5</v>
      </c>
      <c r="J161" s="100">
        <f t="shared" si="21"/>
        <v>0</v>
      </c>
      <c r="K161" s="100">
        <f t="shared" si="21"/>
        <v>0</v>
      </c>
      <c r="L161" s="100">
        <f t="shared" si="21"/>
        <v>140.6</v>
      </c>
      <c r="M161" s="100">
        <f t="shared" si="21"/>
        <v>894.2</v>
      </c>
      <c r="N161" s="100">
        <f t="shared" si="21"/>
        <v>181.5</v>
      </c>
      <c r="O161" s="100">
        <f t="shared" si="21"/>
        <v>251.1</v>
      </c>
    </row>
    <row r="162" spans="1:15" ht="12.75">
      <c r="A162" s="89" t="s">
        <v>59</v>
      </c>
      <c r="B162" s="100">
        <f>B122</f>
        <v>0</v>
      </c>
      <c r="C162" s="100">
        <f aca="true" t="shared" si="22" ref="C162:O162">C122</f>
        <v>707.3</v>
      </c>
      <c r="D162" s="100">
        <f t="shared" si="22"/>
        <v>9</v>
      </c>
      <c r="E162" s="100">
        <f t="shared" si="22"/>
        <v>80.5</v>
      </c>
      <c r="F162" s="100">
        <f t="shared" si="22"/>
        <v>36.7</v>
      </c>
      <c r="G162" s="100">
        <f t="shared" si="22"/>
        <v>21.5</v>
      </c>
      <c r="H162" s="100">
        <f t="shared" si="22"/>
        <v>6</v>
      </c>
      <c r="I162" s="100">
        <f t="shared" si="22"/>
        <v>18</v>
      </c>
      <c r="J162" s="100">
        <f t="shared" si="22"/>
        <v>0</v>
      </c>
      <c r="K162" s="100">
        <f t="shared" si="22"/>
        <v>0</v>
      </c>
      <c r="L162" s="100">
        <f t="shared" si="22"/>
        <v>0</v>
      </c>
      <c r="M162" s="100">
        <f t="shared" si="22"/>
        <v>477.8</v>
      </c>
      <c r="N162" s="100">
        <f t="shared" si="22"/>
        <v>21.8</v>
      </c>
      <c r="O162" s="100">
        <f t="shared" si="22"/>
        <v>71.9</v>
      </c>
    </row>
    <row r="163" spans="1:15" ht="13.5" thickBot="1">
      <c r="A163" s="89" t="s">
        <v>60</v>
      </c>
      <c r="B163" s="104">
        <f>B76+B82+B88</f>
        <v>0</v>
      </c>
      <c r="C163" s="104">
        <f aca="true" t="shared" si="23" ref="C163:O163">C76+C82+C88</f>
        <v>0</v>
      </c>
      <c r="D163" s="104">
        <f t="shared" si="23"/>
        <v>28.8</v>
      </c>
      <c r="E163" s="104">
        <f t="shared" si="23"/>
        <v>109.5</v>
      </c>
      <c r="F163" s="104">
        <f t="shared" si="23"/>
        <v>114.60000000000001</v>
      </c>
      <c r="G163" s="104">
        <f t="shared" si="23"/>
        <v>57.3</v>
      </c>
      <c r="H163" s="104">
        <f t="shared" si="23"/>
        <v>0</v>
      </c>
      <c r="I163" s="104">
        <f t="shared" si="23"/>
        <v>0</v>
      </c>
      <c r="J163" s="104">
        <f t="shared" si="23"/>
        <v>0</v>
      </c>
      <c r="K163" s="104">
        <f t="shared" si="23"/>
        <v>0</v>
      </c>
      <c r="L163" s="104">
        <f t="shared" si="23"/>
        <v>0</v>
      </c>
      <c r="M163" s="104">
        <f t="shared" si="23"/>
        <v>513.5</v>
      </c>
      <c r="N163" s="104">
        <f t="shared" si="23"/>
        <v>119.89999999999999</v>
      </c>
      <c r="O163" s="104">
        <f t="shared" si="23"/>
        <v>145.7</v>
      </c>
    </row>
    <row r="164" spans="1:15" ht="13.5" thickBot="1">
      <c r="A164" s="41" t="s">
        <v>13</v>
      </c>
      <c r="B164" s="109">
        <f aca="true" t="shared" si="24" ref="B164:O164">SUM(B160:B163)</f>
        <v>562.7</v>
      </c>
      <c r="C164" s="110">
        <f t="shared" si="24"/>
        <v>5030.6</v>
      </c>
      <c r="D164" s="110">
        <f t="shared" si="24"/>
        <v>823.9000000000001</v>
      </c>
      <c r="E164" s="110">
        <f t="shared" si="24"/>
        <v>496.3</v>
      </c>
      <c r="F164" s="111">
        <f t="shared" si="24"/>
        <v>4649.639999999999</v>
      </c>
      <c r="G164" s="110">
        <f t="shared" si="24"/>
        <v>1064.7199999999998</v>
      </c>
      <c r="H164" s="110">
        <f t="shared" si="24"/>
        <v>340.8</v>
      </c>
      <c r="I164" s="110">
        <f t="shared" si="24"/>
        <v>322.9</v>
      </c>
      <c r="J164" s="110">
        <f t="shared" si="24"/>
        <v>0</v>
      </c>
      <c r="K164" s="110">
        <f t="shared" si="24"/>
        <v>0</v>
      </c>
      <c r="L164" s="112">
        <f t="shared" si="24"/>
        <v>629.4</v>
      </c>
      <c r="M164" s="109">
        <f t="shared" si="24"/>
        <v>7619.9</v>
      </c>
      <c r="N164" s="110">
        <f t="shared" si="24"/>
        <v>2753.2000000000003</v>
      </c>
      <c r="O164" s="113">
        <f t="shared" si="24"/>
        <v>2489.6699999999996</v>
      </c>
    </row>
    <row r="168" spans="1:2" ht="12.75">
      <c r="A168" s="88" t="s">
        <v>57</v>
      </c>
      <c r="B168" s="86">
        <f>B160+C160+D160+E160+F160+G160</f>
        <v>10281.5</v>
      </c>
    </row>
    <row r="169" spans="1:2" ht="12.75">
      <c r="A169" s="89" t="s">
        <v>58</v>
      </c>
      <c r="B169" s="86">
        <f>B161+C161+D161+E161+F161+G161</f>
        <v>1181.16</v>
      </c>
    </row>
    <row r="170" spans="1:2" ht="12.75">
      <c r="A170" s="89" t="s">
        <v>59</v>
      </c>
      <c r="B170" s="86">
        <f>B162+C162+D162+E162+F162+G162</f>
        <v>855</v>
      </c>
    </row>
    <row r="171" spans="1:2" ht="12.75">
      <c r="A171" s="89" t="s">
        <v>60</v>
      </c>
      <c r="B171" s="86">
        <f>B163+C163+D163+E163+F163+G163</f>
        <v>310.20000000000005</v>
      </c>
    </row>
    <row r="172" ht="12.75">
      <c r="B172" s="178">
        <f>SUM(B168:B171)</f>
        <v>12627.86</v>
      </c>
    </row>
  </sheetData>
  <sheetProtection/>
  <mergeCells count="201">
    <mergeCell ref="A158:A159"/>
    <mergeCell ref="B158:E158"/>
    <mergeCell ref="F158:F159"/>
    <mergeCell ref="G158:G159"/>
    <mergeCell ref="H158:L158"/>
    <mergeCell ref="M158:M159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36:A137"/>
    <mergeCell ref="B136:E136"/>
    <mergeCell ref="F136:F137"/>
    <mergeCell ref="G136:G137"/>
    <mergeCell ref="H136:L136"/>
    <mergeCell ref="M136:M137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29:A130"/>
    <mergeCell ref="B129:E129"/>
    <mergeCell ref="F129:F130"/>
    <mergeCell ref="G129:G130"/>
    <mergeCell ref="H129:L129"/>
    <mergeCell ref="M129:M130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H109:H112"/>
    <mergeCell ref="I109:I112"/>
    <mergeCell ref="J109:J112"/>
    <mergeCell ref="K109:K112"/>
    <mergeCell ref="L109:L112"/>
    <mergeCell ref="M109:M112"/>
    <mergeCell ref="A107:A108"/>
    <mergeCell ref="B107:E107"/>
    <mergeCell ref="F107:F108"/>
    <mergeCell ref="G107:G108"/>
    <mergeCell ref="H107:L107"/>
    <mergeCell ref="M107:M108"/>
    <mergeCell ref="A99:A100"/>
    <mergeCell ref="B99:E99"/>
    <mergeCell ref="F99:F100"/>
    <mergeCell ref="G99:G100"/>
    <mergeCell ref="H99:L99"/>
    <mergeCell ref="M99:M100"/>
    <mergeCell ref="A91:A92"/>
    <mergeCell ref="B91:E91"/>
    <mergeCell ref="F91:F92"/>
    <mergeCell ref="G91:G92"/>
    <mergeCell ref="H91:L91"/>
    <mergeCell ref="M91:M92"/>
    <mergeCell ref="M79:M80"/>
    <mergeCell ref="A85:A86"/>
    <mergeCell ref="B85:E85"/>
    <mergeCell ref="F85:F86"/>
    <mergeCell ref="G85:G86"/>
    <mergeCell ref="H85:L85"/>
    <mergeCell ref="M85:M86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A72:A73"/>
    <mergeCell ref="B72:E72"/>
    <mergeCell ref="F72:F73"/>
    <mergeCell ref="G72:G73"/>
    <mergeCell ref="H72:L72"/>
    <mergeCell ref="M72:M73"/>
    <mergeCell ref="H66:H68"/>
    <mergeCell ref="I66:I68"/>
    <mergeCell ref="M66:M68"/>
    <mergeCell ref="N66:N68"/>
    <mergeCell ref="O66:O68"/>
    <mergeCell ref="Q68:T68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Krzyśków Katarzyna</cp:lastModifiedBy>
  <cp:lastPrinted>2020-12-21T09:35:47Z</cp:lastPrinted>
  <dcterms:created xsi:type="dcterms:W3CDTF">2007-06-04T13:10:41Z</dcterms:created>
  <dcterms:modified xsi:type="dcterms:W3CDTF">2020-12-21T09:35:50Z</dcterms:modified>
  <cp:category/>
  <cp:version/>
  <cp:contentType/>
  <cp:contentStatus/>
</cp:coreProperties>
</file>