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Beata Martyn\Documents\02_Gdynia\2020_obłożenia\SIWZ\"/>
    </mc:Choice>
  </mc:AlternateContent>
  <bookViews>
    <workbookView xWindow="0" yWindow="0" windowWidth="19200" windowHeight="7640" firstSheet="3" activeTab="3"/>
  </bookViews>
  <sheets>
    <sheet name="Gdynia vs Wejherowo" sheetId="3" state="hidden" r:id="rId1"/>
    <sheet name="pakiety powtórzone" sheetId="4" state="hidden" r:id="rId2"/>
    <sheet name="Arkusz1" sheetId="5" state="hidden" r:id="rId3"/>
    <sheet name="FORMULARZ A-C" sheetId="6" r:id="rId4"/>
  </sheets>
  <definedNames>
    <definedName name="_xlnm._FilterDatabase" localSheetId="3" hidden="1">'FORMULARZ A-C'!$A$6:$XEO$57</definedName>
    <definedName name="luty">#REF!</definedName>
    <definedName name="_xlnm.Print_Area" localSheetId="3">'FORMULARZ A-C'!$A$1:$N$426</definedName>
    <definedName name="_xlnm.Print_Area" localSheetId="0">'Gdynia vs Wejherowo'!$A$1:$L$18</definedName>
  </definedNames>
  <calcPr calcId="162913"/>
</workbook>
</file>

<file path=xl/calcChain.xml><?xml version="1.0" encoding="utf-8"?>
<calcChain xmlns="http://schemas.openxmlformats.org/spreadsheetml/2006/main">
  <c r="D409" i="6" l="1"/>
  <c r="D381" i="6" l="1"/>
  <c r="D375" i="6" l="1"/>
  <c r="D369" i="6"/>
  <c r="D138" i="6" l="1"/>
  <c r="D115" i="6"/>
  <c r="D109" i="6" l="1"/>
  <c r="D108" i="6"/>
  <c r="D397" i="6" l="1"/>
  <c r="D382" i="6" l="1"/>
  <c r="F121" i="6" l="1"/>
  <c r="H121" i="6" l="1"/>
  <c r="H122" i="6" s="1"/>
  <c r="XEN41" i="6" l="1"/>
  <c r="I121" i="6"/>
  <c r="XEK48" i="6" l="1"/>
  <c r="E3" i="5"/>
  <c r="F10" i="4"/>
  <c r="H10" i="4" s="1"/>
  <c r="H11" i="4" s="1"/>
  <c r="F64" i="4"/>
  <c r="H64" i="4" s="1"/>
  <c r="I64" i="4" s="1"/>
  <c r="F63" i="4"/>
  <c r="H63" i="4" s="1"/>
  <c r="I63" i="4" s="1"/>
  <c r="I65" i="4" s="1"/>
  <c r="F65" i="4"/>
  <c r="F56" i="4"/>
  <c r="H56" i="4" s="1"/>
  <c r="F55" i="4"/>
  <c r="H55" i="4" s="1"/>
  <c r="I55" i="4" s="1"/>
  <c r="F54" i="4"/>
  <c r="H54" i="4" s="1"/>
  <c r="I54" i="4" s="1"/>
  <c r="F53" i="4"/>
  <c r="F47" i="4"/>
  <c r="H47" i="4" s="1"/>
  <c r="F46" i="4"/>
  <c r="H46" i="4" s="1"/>
  <c r="I46" i="4" s="1"/>
  <c r="F40" i="4"/>
  <c r="F41" i="4" s="1"/>
  <c r="F34" i="4"/>
  <c r="H34" i="4" s="1"/>
  <c r="F33" i="4"/>
  <c r="F35" i="4" s="1"/>
  <c r="F27" i="4"/>
  <c r="H27" i="4" s="1"/>
  <c r="F26" i="4"/>
  <c r="F25" i="4"/>
  <c r="F24" i="4"/>
  <c r="H24" i="4" s="1"/>
  <c r="I24" i="4" s="1"/>
  <c r="F23" i="4"/>
  <c r="H23" i="4" s="1"/>
  <c r="F17" i="4"/>
  <c r="H17" i="4" s="1"/>
  <c r="I17" i="4" s="1"/>
  <c r="F16" i="4"/>
  <c r="F18" i="4" s="1"/>
  <c r="F11" i="4"/>
  <c r="F48" i="4"/>
  <c r="H40" i="4"/>
  <c r="H41" i="4" s="1"/>
  <c r="H25" i="4"/>
  <c r="F28" i="4"/>
  <c r="E52" i="3"/>
  <c r="E42" i="3"/>
  <c r="D52" i="3"/>
  <c r="G51" i="3"/>
  <c r="H51" i="3" s="1"/>
  <c r="G50" i="3"/>
  <c r="H50" i="3"/>
  <c r="D42" i="3"/>
  <c r="G41" i="3"/>
  <c r="H41" i="3" s="1"/>
  <c r="G40" i="3"/>
  <c r="H40" i="3" s="1"/>
  <c r="G26" i="3"/>
  <c r="H26" i="3" s="1"/>
  <c r="G27" i="3"/>
  <c r="H27" i="3" s="1"/>
  <c r="G28" i="3"/>
  <c r="H28" i="3" s="1"/>
  <c r="G15" i="3"/>
  <c r="H15" i="3" s="1"/>
  <c r="G16" i="3"/>
  <c r="H16" i="3" s="1"/>
  <c r="H18" i="3" s="1"/>
  <c r="G17" i="3"/>
  <c r="H17" i="3" s="1"/>
  <c r="G42" i="3"/>
  <c r="H42" i="3" s="1"/>
  <c r="F6" i="3"/>
  <c r="F7" i="3" s="1"/>
  <c r="H29" i="3" l="1"/>
  <c r="G29" i="3"/>
  <c r="G30" i="3" s="1"/>
  <c r="H6" i="3"/>
  <c r="H7" i="3" s="1"/>
  <c r="G18" i="3"/>
  <c r="G19" i="3" s="1"/>
  <c r="G52" i="3"/>
  <c r="G53" i="3" s="1"/>
  <c r="G54" i="3" s="1"/>
  <c r="H16" i="4"/>
  <c r="I16" i="4" s="1"/>
  <c r="I18" i="4" s="1"/>
  <c r="I25" i="4"/>
  <c r="H26" i="4"/>
  <c r="H28" i="4" s="1"/>
  <c r="F57" i="4"/>
  <c r="I56" i="4"/>
  <c r="H65" i="4"/>
  <c r="I47" i="4"/>
  <c r="I48" i="4" s="1"/>
  <c r="H48" i="4"/>
  <c r="H43" i="3"/>
  <c r="J40" i="3" s="1"/>
  <c r="F5" i="4"/>
  <c r="I27" i="4"/>
  <c r="I23" i="4"/>
  <c r="I40" i="4"/>
  <c r="I41" i="4" s="1"/>
  <c r="I34" i="4"/>
  <c r="H53" i="4"/>
  <c r="H57" i="4" s="1"/>
  <c r="I10" i="4"/>
  <c r="I11" i="4" s="1"/>
  <c r="H33" i="4"/>
  <c r="H35" i="4" s="1"/>
  <c r="J26" i="3"/>
  <c r="G43" i="3"/>
  <c r="G44" i="3" s="1"/>
  <c r="H18" i="4" l="1"/>
  <c r="H52" i="3"/>
  <c r="H53" i="3" s="1"/>
  <c r="J50" i="3" s="1"/>
  <c r="I26" i="4"/>
  <c r="I28" i="4" s="1"/>
  <c r="I6" i="3"/>
  <c r="I7" i="3" s="1"/>
  <c r="I53" i="4"/>
  <c r="I57" i="4" s="1"/>
  <c r="I33" i="4"/>
  <c r="I35" i="4" s="1"/>
  <c r="I5" i="4" l="1"/>
</calcChain>
</file>

<file path=xl/sharedStrings.xml><?xml version="1.0" encoding="utf-8"?>
<sst xmlns="http://schemas.openxmlformats.org/spreadsheetml/2006/main" count="1483" uniqueCount="400">
  <si>
    <r>
      <t xml:space="preserve">Zadanie nr 12 - Sterylny zestaw obłożeń do laparotomii onkologicznej  </t>
    </r>
    <r>
      <rPr>
        <b/>
        <sz val="12"/>
        <color indexed="10"/>
        <rFont val="Arial Narrow"/>
        <family val="2"/>
        <charset val="238"/>
      </rPr>
      <t xml:space="preserve"> nowa Umowa Molnlycke 455/18 - opis podobny - proszę o sprawdzenie z zad. 4 - skan</t>
    </r>
    <r>
      <rPr>
        <b/>
        <sz val="12"/>
        <rFont val="Arial Narrow"/>
        <family val="2"/>
        <charset val="238"/>
      </rPr>
      <t xml:space="preserve"> </t>
    </r>
  </si>
  <si>
    <r>
      <t xml:space="preserve">Zadanie nr 60 - Osprzęt eksploatacyjny do napędu neurochirurgicznego typu Linvatec     </t>
    </r>
    <r>
      <rPr>
        <b/>
        <sz val="12"/>
        <color indexed="10"/>
        <rFont val="Arial Narrow"/>
        <family val="2"/>
        <charset val="238"/>
      </rPr>
      <t xml:space="preserve">Umowa z Linvatec 343/17 jest wykorzystana w 50% </t>
    </r>
  </si>
  <si>
    <t>Słownie wartość brutto zadania nr 21…………………………………………………………………………………………………………………………………………………………………………………………………..zł</t>
  </si>
  <si>
    <t>Razem zadanie nr 43:</t>
  </si>
  <si>
    <t>Słownie wartość brutto zadania nr 51……………………………………………………………………………………………………………………………………………………………………………………..zł</t>
  </si>
  <si>
    <t>LP.</t>
  </si>
  <si>
    <t>Opis przedmiotu zamówienia</t>
  </si>
  <si>
    <t>j.m</t>
  </si>
  <si>
    <t>Ilość na 24 m-cy</t>
  </si>
  <si>
    <t>Cena jedn. netto w PLN</t>
  </si>
  <si>
    <t>Wartość netto w PLN</t>
  </si>
  <si>
    <t xml:space="preserve"> VAT %</t>
  </si>
  <si>
    <t>Wartość brutto w PLN</t>
  </si>
  <si>
    <t xml:space="preserve">Ilość w opak. jednostkowym </t>
  </si>
  <si>
    <t>Symbol katalogowy</t>
  </si>
  <si>
    <t xml:space="preserve">Producent </t>
  </si>
  <si>
    <t>8=6*7</t>
  </si>
  <si>
    <t>9=6+8</t>
  </si>
  <si>
    <t>6 = 4 x 5</t>
  </si>
  <si>
    <t>zestaw</t>
  </si>
  <si>
    <t>Razem zadanie nr 1:</t>
  </si>
  <si>
    <t>Słownie wartość brutto zadania nr 1:…………………………………………………………………………………………………………………………………………………………………………………………………..zł</t>
  </si>
  <si>
    <t>Wartość VAT</t>
  </si>
  <si>
    <t>Razem zadanie nr 2:</t>
  </si>
  <si>
    <t>Słownie wartość brutto zadania nr 2:…………………………………………………………………………………………………………………………………………………………………………………………………..zł</t>
  </si>
  <si>
    <t>Lp.</t>
  </si>
  <si>
    <t>Razem zadanie nr 3:</t>
  </si>
  <si>
    <t>Słownie wartość brutto zadania nr 3:…………………………………………………………………………………………………………………………………………………………………………………………………..zł</t>
  </si>
  <si>
    <t>1.</t>
  </si>
  <si>
    <t>Razem zadanie nr 4:</t>
  </si>
  <si>
    <t>Razem zadanie nr 5:</t>
  </si>
  <si>
    <t>Słownie wartość brutto zadania nr 5:…………………………………………………………………………………………………………………………………………………………………………………………………..zł</t>
  </si>
  <si>
    <t>komplet</t>
  </si>
  <si>
    <t>Razem zadanie nr 6:</t>
  </si>
  <si>
    <t>Słownie wartość brutto zadania nr 6:…………………………………………………………………………………………………………………………………………………………………………………………………..zł</t>
  </si>
  <si>
    <t>Razem zadanie nr 7:</t>
  </si>
  <si>
    <t>Słownie wartość brutto zadania nr 7:…………………………………………………………………………………………………………………………………………………………………………………………………..zł</t>
  </si>
  <si>
    <t>Razem zadanie nr 8:</t>
  </si>
  <si>
    <t>Razem zadanie nr 9:</t>
  </si>
  <si>
    <t>szt</t>
  </si>
  <si>
    <t>Razem zadanie nr 11:</t>
  </si>
  <si>
    <t>Słownie wartość brutto zadania nr 11:…………………………………………………………………………………………………………………………………………………………………………………………………..zł</t>
  </si>
  <si>
    <r>
      <rPr>
        <b/>
        <sz val="10"/>
        <rFont val="Arial Narrow"/>
        <family val="2"/>
        <charset val="238"/>
      </rPr>
      <t xml:space="preserve">Zestaw do laparotomii onkologicznej - LO       </t>
    </r>
    <r>
      <rPr>
        <sz val="10"/>
        <rFont val="Arial Narrow"/>
        <family val="2"/>
        <charset val="238"/>
      </rPr>
      <t xml:space="preserve">          
1x Osłona na stolik Mayo o wymiarach min 79cm x 145cm, z warstwą chłonną o wymiarach min. 65cm x 85cm, wykonana z laminatu o łącznej gramaturze min. 81g/m2,  odporność na przenikanie cieczy min. 150cm H2O,   
1x Serweta w na stolik instrumentariuszki służąca jako owinięcie zestawu, o wymiarach min. 150cm x 190cm, z warstwą chłonną w strefie krytycznej o wymiarach min. 75cm x 190cm,wykonana z laminatu o łącznej  gramaturze min. 73g/m2 odporna na przenikanie cieczy min. 140cm H₂O,. Odporność na rozerwanie w strefie krytycznej na sucho min. 100 kPa, 
1x Serweta z taśmą lepną o wymiarach min 175 x 175cm z dodatkową warstwą chłonną w strefie krytycznej o wymiarach min. 20 x 55cm oraz organizatorami przewodów, 
1x Serweta z taśmą lepną o wymiarach min 240 x 150cm z dodatkową warstwą chłonną w strefie krytycznej o wymiarach min. 55 x 20cm oraz organizatorami przewodów, 
2x  Serweta z taśmą lepną o wymiarach min 75 x 75cm z dodatkową warstwą chłonną w strefie krytycznej o wymiarach min. 20 x 35cm, 
1x Serweta o wymiarach min 75 x 90 cm, wykonana laminat min. trojwarstwowy o gramatura min 71 g/m2 
1x Taśma lepna min 9x49 cm dwuwarstwowa, łatwa w aplikacji, repozycjonowalna 
4x Ściereczki do wycierania  rąk min 18 x 25 cm.
1 x pudełko magnetyczne  tzw "licznik igieł" na min 20 igieł i skalpele
</t>
    </r>
    <r>
      <rPr>
        <b/>
        <sz val="10"/>
        <rFont val="Arial Narrow"/>
        <family val="2"/>
        <charset val="238"/>
      </rPr>
      <t>Wymagania</t>
    </r>
    <r>
      <rPr>
        <sz val="10"/>
        <rFont val="Arial Narrow"/>
        <family val="2"/>
        <charset val="238"/>
      </rPr>
      <t xml:space="preserve">:Serwety (dolna, górna i boczne) wykonane z laminatu min dwuwarstwowego o gramaturze min 59 g/m2  w strefie krytycznej laminat min. trojwarstwowy o gramatura min 71 g/m2, dodatkowa warstwa chłonna o gramaturze min. 50 g/m2, odporność na przenikanie cieczy min 194cm H2O, odporność na rozerwania w strefie krytycznej na sucho/mokro min 195/186 kPa. Wszystkie serwety muszą cechować się I klasą palności ma poziomie &gt; 3,5s – wynik badania potwierdzony dokumentem wystawionym przez producenta wyrobu. </t>
    </r>
    <r>
      <rPr>
        <b/>
        <sz val="10"/>
        <rFont val="Arial Narrow"/>
        <family val="2"/>
        <charset val="238"/>
      </rPr>
      <t xml:space="preserve">Partia próbna 1 zestaw
</t>
    </r>
  </si>
  <si>
    <t>Razem zadanie nr 12:</t>
  </si>
  <si>
    <t>Słownie wartość brutto zadania nr 12:…………………………………………………………………………………………………………………………………………………………………………………………………..zł</t>
  </si>
  <si>
    <t>Słownie wartość brutto zadania nr 13:…………………………………………………………………………………………………………………………………………………………………………………………………..zł</t>
  </si>
  <si>
    <t>Razem zadanie nr 14:</t>
  </si>
  <si>
    <t>Słownie wartość brutto zadania nr 14:…………………………………………………………………………………………………………………………………………………………………………………………………..zł</t>
  </si>
  <si>
    <t>Razem zadanie nr 15:</t>
  </si>
  <si>
    <t>Razem zadanie nr 16:</t>
  </si>
  <si>
    <t>Razem zadanie nr 17:</t>
  </si>
  <si>
    <r>
      <rPr>
        <b/>
        <sz val="10"/>
        <rFont val="Arial Narrow"/>
        <family val="2"/>
        <charset val="238"/>
      </rPr>
      <t>Fartuch operacyjny ekstra wzmocniony (FOEW)  - do procedur wysokiego ryzyka</t>
    </r>
    <r>
      <rPr>
        <sz val="10"/>
        <rFont val="Arial Narrow"/>
        <family val="2"/>
        <charset val="238"/>
      </rPr>
      <t xml:space="preserve">, </t>
    </r>
    <r>
      <rPr>
        <b/>
        <sz val="10"/>
        <rFont val="Arial Narrow"/>
        <family val="2"/>
        <charset val="238"/>
      </rPr>
      <t>wykonany z włókniny typu spunlanced/sontara,</t>
    </r>
    <r>
      <rPr>
        <sz val="10"/>
        <rFont val="Arial Narrow"/>
        <family val="2"/>
        <charset val="238"/>
      </rPr>
      <t xml:space="preserve"> o właściwościach hydrofobowych, o łącznej  gramaturze w części krytycznej min 98g/m2; fartuch wmocniony wstawkami nieprzemakalnymi  i warstwa chłonną w czesci krytycznej - przodu i na rękawach; Rękaw zakonczony makietem z dzianiny, dobrze utrzymujacym sie podczas użytkowania, fartuch złożony w sposób zapewniający aseptyczną aplikację, wiązany na troki wewnętrzne oraz troki zewnetrzne z kartonikiem, z tyłu zapięcie na rzep. Indywidualne oznakowanie rozmiaru fartucha umozliwiające jego  identyfikację przed nozłożeniem,  wewnętrzne owinięcie papierowe, min 1 chłonny ręcznik. W pełnej numeracji rozmiarowej do wyboru zamawiajacego. Fartuch zgodny z norma PN-EN 13795., spełniający minimalne wymagania dla obszaru krytycznego: odpornosć na przenikanię płynów min 100 cm H2O, wytrzymałość na wypychanie na sucho i mokro min 250/230 KPa. Szwy wykonane metodą nienaruszającą struktury włókniny lub inną zgodną z normą.Opakowanie zewnęwtrzne posiada: dwie etykiety samoprzylepne w j. polskim zawierajace nazwą wyrobu, rozmiar, numer ref, numer serii, datę ważności, oznaczenie producenta. 
</t>
    </r>
    <r>
      <rPr>
        <b/>
        <sz val="10"/>
        <rFont val="Arial Narrow"/>
        <family val="2"/>
        <charset val="238"/>
      </rPr>
      <t xml:space="preserve">Partia próbna 1 szt.
</t>
    </r>
  </si>
  <si>
    <r>
      <t xml:space="preserve">Fartuch operacyjny wzmocniony (FOW)  - do procedur o podwyższonym ryzyku wykonany z włókniny typu sms </t>
    </r>
    <r>
      <rPr>
        <sz val="10"/>
        <rFont val="Arial Narrow"/>
        <family val="2"/>
        <charset val="238"/>
      </rPr>
      <t xml:space="preserve">sterylny, z wstawkami nieprzemakalnymi z laminatu  oraz wewnętrzną warstwą chłonną w części krytycznej – przód i rękawy powyżej łokcia. Rękawy zakończone elastycznymi mankietami z dzianiny, dobrze utrzymującymi się podczas użytkowania. Tylne poły zakładane i wiązane na troki (troki nie mogą się urywać) łączone kartonikiem, sposób złożenia pozwalający na aplikację z zachowaniem sterylności zarówno z przodu jak i z tyłu. Przy szyi zapięcie na rzep.wewnętrzne owinięcie papierowe, min 1 chłonny ręcznik. W pełnej numeracji rozmiarowej do wyboru zamawiajacego. Fartuch zgodny z normą PN-EN 13795., spełniający minimalne wymagania dla obszaru krytycznego:  gramatura min  74g/m2 odporność na penetrację płynów w obszarze krytycznym  min 190 cm H2O, wytrzymałość na wypychanie dla obszaru krytycznego na sucho i mokro minimum min /194/125 kPa, poza obszarem krytycznym minimum &gt; 100 kPa na sucho. Wytrzymałość na rozciąganie na sucho minimum 29 N, na mokro minimum 30 N. Szwy wykonane metodą nie naruszajacą struktury włókniny lub inną zgodną z normą. Opakowanie zewnęwtrzne posiada: dwie etykiety samoprzylepne w j. polskim zawierajace nazwą wyrobu, rozmiar, numer ref, numer serii, datę ważności, oznaczenie producenta.  </t>
    </r>
    <r>
      <rPr>
        <b/>
        <sz val="10"/>
        <rFont val="Arial Narrow"/>
        <family val="2"/>
        <charset val="238"/>
      </rPr>
      <t xml:space="preserve">Partia próbna - 1szt 
</t>
    </r>
  </si>
  <si>
    <t>Razem zadanie nr 19:</t>
  </si>
  <si>
    <t>Słownie wartość brutto zadania nr 19:…………………………………………………………………………………………………………………………………………………………………………………………………..zł</t>
  </si>
  <si>
    <t>szt.</t>
  </si>
  <si>
    <t>Razem zadanie nr 21:</t>
  </si>
  <si>
    <t>Razem zadanie nr 22:</t>
  </si>
  <si>
    <t>Słownie wartość brutto zadania nr 22…………………………………………………………………………………………………………………………………………………………………………………………………..zł</t>
  </si>
  <si>
    <t>Razem zadanie nr 23:</t>
  </si>
  <si>
    <t>Razem zadanie nr 24:</t>
  </si>
  <si>
    <t xml:space="preserve">Sródoperacyjna, bezlateksowa osłona na głowicę laparoskopową gietką do USG, jednorazowa sterylna, ze wzmocnioną komorą na czoło głowicy oraz rękawem na kable. Wymiary min 15x244, osłona kompatybilna z głowicą typu 8666 </t>
  </si>
  <si>
    <t>Osłona na głowicę śródoperacyjną dwupłaszczyznową  do USG, jednorazowa sterylna , bezlateksowa, z rekawem na kable. Szerokość  komory głowicy  min 6 cm, wymiary osłony 20 x 244 cm , kompatybilna z głowica typu 8814</t>
  </si>
  <si>
    <t>Osłona na głowicę liniową  do USG, jednorazowa sterylna , bezlateksowa, z rekawem na kable. Wymiary min 20 x 244 cm , kompatybilna z głowica typu 8811</t>
  </si>
  <si>
    <t>Osłona na głowicę endovaginalną   do USG, jednorazowa sterylna , bezlateksowa, z sterylnym pakietem żelowym. Wymiary min 11,5, 3,5x61 cm , kompatybilna z głowica typu 8819</t>
  </si>
  <si>
    <t>Osłona na głowicę anorektalną 3D  do USG, jednorazowa sterylna. Wymiary min 2,5x28 cm .</t>
  </si>
  <si>
    <t>Razem zadanie nr 26:</t>
  </si>
  <si>
    <t>Słownie wartość brutto zadania nr 26:…………………………………………………………………………………………………………………………………………………………………………………………………..zł</t>
  </si>
  <si>
    <t>Razem zadanie nr 33:</t>
  </si>
  <si>
    <t>Słownie wartość brutto zadania nr 33:…………………………………………………………………………………………………………………………………………………………………………………………………..zł</t>
  </si>
  <si>
    <t>op = 
2 szt</t>
  </si>
  <si>
    <t>Razem zadanie nr 37:</t>
  </si>
  <si>
    <t>Słownie wartość brutto zadania nr 37…………………………………………………………………………………………………………………………………………………………………………………………………..zł</t>
  </si>
  <si>
    <t xml:space="preserve">Komplet chirurgiczny 1 x użytku.  składajacy się z bluzy i spodni wykonany z miękkiej włókniny typu SMMS o gramaturze 45 g/m2 rozmiar od S-XXXL, kolor (niebieski,zielony, fioletowy do wyboru Zamawiającego). Bluza - pod szyją wycięcie w kształcie litery "V" obszyte  lamówką, trzy duże kieszenie, rękawy wszywane, spodnie wiązane na troki, rękawy i nogawki spodni na końcach podwinięte i obszyte. Pakowne pojedyńczo- 1 komplet w opakowaniu foliowym, dopasowanym  wielkością do złożonego kompletu, z etykietą  w pełni identyfikujacą wyrób tj. nazwa wyrobu, symbol katalogowy zgodny z formularzem ofertowo -cenowym, rozmiar lot, nazwa producenta/dystrybutora. Produkt zgodny z normą EN 13795. Partia próbna 1 komplet rozmiar S; 1 komplet rozmiar XXXL. </t>
  </si>
  <si>
    <t>Razem zadanie nr 38:</t>
  </si>
  <si>
    <t>Razem zadanie nr 40:</t>
  </si>
  <si>
    <t xml:space="preserve">szt </t>
  </si>
  <si>
    <t>Razem zadanie nr 44:</t>
  </si>
  <si>
    <t>komp.</t>
  </si>
  <si>
    <t xml:space="preserve">par </t>
  </si>
  <si>
    <t>Słownie wartość brutto zadania nr 51…………………………………………………………………………………………………………………………………………………………………………………………………..zł</t>
  </si>
  <si>
    <t xml:space="preserve">Okulary ochronne dla osób noszących okulary. Równoważnik osłabienia promieniowania: przód- 0,75 mm Pb, boki - 0,50 mm Pb 
</t>
  </si>
  <si>
    <t>Razem zadanie nr 52:</t>
  </si>
  <si>
    <t>L.p.</t>
  </si>
  <si>
    <t xml:space="preserve">Ilośc szt w opak. jednostkowym </t>
  </si>
  <si>
    <t>8=6x7</t>
  </si>
  <si>
    <t>op</t>
  </si>
  <si>
    <r>
      <t>Zestaw okulistyczny</t>
    </r>
    <r>
      <rPr>
        <sz val="10"/>
        <rFont val="Arial Narrow"/>
        <family val="2"/>
        <charset val="238"/>
      </rPr>
      <t xml:space="preserve"> 
Skład zestawu:
1 x Serweta z włókniny trójwarstwowej typu SMS  lub laminatu dwuwarstwowego o gramaturze min 51g/m</t>
    </r>
    <r>
      <rPr>
        <vertAlign val="superscript"/>
        <sz val="10"/>
        <rFont val="Arial Narrow"/>
        <family val="2"/>
        <charset val="238"/>
      </rPr>
      <t>2</t>
    </r>
    <r>
      <rPr>
        <sz val="10"/>
        <rFont val="Arial Narrow"/>
        <family val="2"/>
        <charset val="238"/>
      </rPr>
      <t xml:space="preserve">, wytrzymałości na rozciąganie min. 92 N, wytrzymałości na wypychanie min. 100 Kpa o wymiarach  min 140 x 140 cm  z  jednym  zbiornikiem  płynów, kształtkami z otworem w centralnej części serwety o wymiarach  min 8 x 10cm i folią  samoprzylepną o grubości 0,025mm. Folia powinna utrzymać swe właściwości lepne przez cały  okres zabiegu bez względu na warunki (mokro, sucho)
</t>
    </r>
    <r>
      <rPr>
        <b/>
        <sz val="10"/>
        <rFont val="Arial Narrow"/>
        <family val="2"/>
        <charset val="238"/>
      </rPr>
      <t>Partia próbna 1 szt sterylna.;</t>
    </r>
    <r>
      <rPr>
        <sz val="10"/>
        <rFont val="Arial Narrow"/>
        <family val="2"/>
        <charset val="238"/>
      </rPr>
      <t xml:space="preserve">
 </t>
    </r>
  </si>
  <si>
    <t>2 x Osłona na podłokietnik z taśmą lepną zabezpieczajacą przed osunięciem się osłony z łokietnika lub gumką  max 30 x  50 cm. Pakowane po 2 szt.</t>
  </si>
  <si>
    <r>
      <t xml:space="preserve">1 x Serweta wykonana z laminatu dwuwarstwowego lub włókniny typu sms o wymiarach min 75 x 90 cm niepylącego o gramaturze min 54 g/m2, wytrzymałości na rozciąganie min 92 N, wytrzymałość na wypychanie min 100 Kpa </t>
    </r>
    <r>
      <rPr>
        <b/>
        <sz val="10"/>
        <rFont val="Arial Narrow"/>
        <family val="2"/>
        <charset val="238"/>
      </rPr>
      <t>Partia próbna - 1 szt.</t>
    </r>
  </si>
  <si>
    <t xml:space="preserve">Serweta wykonana z włókniny sms lub dwuwarstwowego laminatu z otworem o średnicy min 7 cm z przylepcem  o wymiarach  min 75 x 90 cm </t>
  </si>
  <si>
    <t>Razem zadanie nr 60:</t>
  </si>
  <si>
    <t>Lp</t>
  </si>
  <si>
    <t xml:space="preserve">j.m </t>
  </si>
  <si>
    <t>Cena jedn.netto</t>
  </si>
  <si>
    <t>Wartość netto</t>
  </si>
  <si>
    <t>VAT  [%]</t>
  </si>
  <si>
    <t>8 =  6x7</t>
  </si>
  <si>
    <t>Ostrze do kraniotomu typu 7021-815 posiadanego przez Zamawiającego</t>
  </si>
  <si>
    <t xml:space="preserve">Wiertło typu różyczka, śr. 1,5 mm; 2,0 mm; 2,5 mm, 4,0 mm,4,5 mm, 5,0 mm do wyboru Zamawiającego wg bieżących potrzeb </t>
  </si>
  <si>
    <r>
      <t xml:space="preserve">Czepek operacyjny (chirurgiczny) z szwem przez środek czepka, zapewniającym dużą objętość czepka, z miękkim wykończeniem brzegów w okolicy czoła (bez gumki), dla osób z długimi włosami, wykonany z perforowanej antyalergicznej włókniny wiskozowej (antyalergiczność potwierdzona stosownym dokumentem) o gramaturze 25 g/m2 i  wiązany na troki z z wydłużona częścią  przednią umożliwiającą wywinięcie jako otokp/potny do wyboru Zamawiającego  Dla udokumentowania spełniania wymogów technicznych niezbędne jest przedstawienie karty technicznych producenta potwierdzającej zgodność z SIWZ oraz dokument potwierdzajacy antyalergiczność wyrobu. Dokumenty muszą potwierdzać jednoznacznie wymagania SIWZ. Pakowane w sztywnym  w kartoniku stanowiącym podajnik czepka po 100 szt. </t>
    </r>
    <r>
      <rPr>
        <b/>
        <sz val="10"/>
        <rFont val="Arial Narrow"/>
        <family val="2"/>
        <charset val="238"/>
      </rPr>
      <t xml:space="preserve">.Partia próbna 1 karton z gumką
</t>
    </r>
  </si>
  <si>
    <r>
      <t xml:space="preserve">Czepek operacyjny (chirurgiczny)chirurgiczny o kształcie furażerki, przeznaczony dla osób z krótkimi włosami, wykonany z perforowanej antyalergicznej  włókniny wiskozowej (antyalergiczność potwierdzona stosownym dokumentem) , podwójną warstwą na wysokości czoła o gramaturze 25 g/m2. Dla udokumentowania spełniania wymogów technicznych niezbędne jest przedstawienie karty technicznych producenta potwierdzającej zgodność z SIWZ oraz dokument potwierdzajacy antyalergiczność wyrobu. Dokumenty muszą potwierdzac jednoznacznie wymagania SIWZ. Pakowane w sztywny  kartoniku stanowiący podajnik czepka.partia próbna. </t>
    </r>
    <r>
      <rPr>
        <b/>
        <sz val="10"/>
        <rFont val="Arial Narrow"/>
        <family val="2"/>
        <charset val="238"/>
      </rPr>
      <t xml:space="preserve">Partia próbna 2 czepki
</t>
    </r>
  </si>
  <si>
    <r>
      <t xml:space="preserve">Sterylny jednorazowy wysokochłonny ręcznik celulozowy  do osuszania rąk po ich  chirurgicznym myciu o wymiarch min 30x 30 cm, gramatrura min 55g/m2 - opakowanie zawiera 2 szt ręcznika. </t>
    </r>
    <r>
      <rPr>
        <b/>
        <sz val="10"/>
        <rFont val="Arial Narrow"/>
        <family val="2"/>
        <charset val="238"/>
      </rPr>
      <t xml:space="preserve">Partia próbna 1 szt
</t>
    </r>
  </si>
  <si>
    <t>Zadanie nr 38 - Komplet chirurgiczny 1 x użytku - cały szpital Morski, Wimcenty</t>
  </si>
  <si>
    <r>
      <t xml:space="preserve">Fartuch ochronny rtg wykonany z lekkiej mieszanki bezołowiowej typu  Xenolite-NL dwustronny jednoczęściowy </t>
    </r>
    <r>
      <rPr>
        <b/>
        <sz val="10"/>
        <rFont val="Arial Narrow"/>
        <family val="2"/>
        <charset val="238"/>
      </rPr>
      <t>(typu prniceska )</t>
    </r>
    <r>
      <rPr>
        <sz val="10"/>
        <rFont val="Arial Narrow"/>
        <family val="2"/>
        <charset val="238"/>
      </rPr>
      <t xml:space="preserve">zapewniający całkowitą ochronę przodu i pleców,  zapinany na ramieniu i z boku na rzep, z lewej strony wyposażony w kieszonkę umiejscowioną na klatce piersiowej. Ochrona rtg  przód 0.50 mm Pb, W zestawie kołnierz chroniący tarczycę wykonany z bezołowiowego materiału zapewniajacego ochronę radiologiczną na poziomie 0.50 mm  Pb oraz wieszak. Kolor do wyboru Zamawiajacego.Rozmiar UNISEX. Dla potwierdzenia wymagań SIWZ zamawiający wymaga, karty technicznej producenta wraz katalogiem wyrobu i instrukcję użytkowania 
</t>
    </r>
  </si>
  <si>
    <t>Razem zadanie nr 59:</t>
  </si>
  <si>
    <t>Słownie wartość brutto zadania nr 59:…………………………………………………………………………………………………………………………………………………………………………………………………..zł</t>
  </si>
  <si>
    <t>brutto</t>
  </si>
  <si>
    <t>Nazwa produktu</t>
  </si>
  <si>
    <t>Ilość</t>
  </si>
  <si>
    <t>szt./kpl.</t>
  </si>
  <si>
    <t>Cena netto</t>
  </si>
  <si>
    <t>1 szt./kpl.</t>
  </si>
  <si>
    <t>VAT %</t>
  </si>
  <si>
    <t>Wartość brutto</t>
  </si>
  <si>
    <t>Niesterylna jednorazowa bluza chirurgiczna</t>
  </si>
  <si>
    <t>Niesterylne jednorazowe spodnie chirurgiczne</t>
  </si>
  <si>
    <t>Ubranie chirurgiczne bluza + spodnie</t>
  </si>
  <si>
    <t>kpl.</t>
  </si>
  <si>
    <t xml:space="preserve">Razem </t>
  </si>
  <si>
    <t>Vat %</t>
  </si>
  <si>
    <t xml:space="preserve">oszczędności </t>
  </si>
  <si>
    <t xml:space="preserve">opis Wejherowo - załącznik Word </t>
  </si>
  <si>
    <t xml:space="preserve">alternatywa 1  zmiana cen TYLKO na komplet </t>
  </si>
  <si>
    <t xml:space="preserve">alternatywa 3  zachowanie  jakości  i cen Gdyni  </t>
  </si>
  <si>
    <t xml:space="preserve">alternatywa 2  - zmiana cen  na komplet oraz dywersyfikacja poz .1 i 2 </t>
  </si>
  <si>
    <r>
      <t xml:space="preserve">Zadanie nr 33 - Czepek operacyjny (chirurgiczny) blok operacyjny Wincenty, Morski </t>
    </r>
    <r>
      <rPr>
        <b/>
        <sz val="12"/>
        <color indexed="10"/>
        <rFont val="Arial Narrow"/>
        <family val="2"/>
        <charset val="238"/>
      </rPr>
      <t>nowa Umowa Hartmann 457 /18</t>
    </r>
  </si>
  <si>
    <r>
      <t xml:space="preserve">Zadanie nr 26 - Sterylna osłona głowic USG typu BK Medical lub równoważne nowa </t>
    </r>
    <r>
      <rPr>
        <b/>
        <sz val="12"/>
        <color indexed="10"/>
        <rFont val="Arial Narrow"/>
        <family val="2"/>
        <charset val="238"/>
      </rPr>
      <t>Umowa Varimed 456/18</t>
    </r>
  </si>
  <si>
    <r>
      <t xml:space="preserve">Zadanie nr 19 - Sterylny  fartuch operacyjny  - bloki i sale operacyjne - Morski i Wincenty  </t>
    </r>
    <r>
      <rPr>
        <b/>
        <sz val="12"/>
        <color indexed="10"/>
        <rFont val="Arial Narrow"/>
        <family val="2"/>
        <charset val="238"/>
      </rPr>
      <t>nowa Umowa Molnlycke 455/18</t>
    </r>
  </si>
  <si>
    <r>
      <t xml:space="preserve">Zadanie nr 59. Sterylny zestaw do operacji okulistycznych nowa </t>
    </r>
    <r>
      <rPr>
        <b/>
        <sz val="12"/>
        <color indexed="10"/>
        <rFont val="Arial Narrow"/>
        <family val="2"/>
        <charset val="238"/>
      </rPr>
      <t>Umowa Lohmann Rauschen 45/18</t>
    </r>
  </si>
  <si>
    <r>
      <t xml:space="preserve">Zadanie nr 51 - Fartuch ochronny i okulary  do operacji z użyciem rtg - sala endowascularna Wincenty   </t>
    </r>
    <r>
      <rPr>
        <b/>
        <sz val="12"/>
        <color indexed="10"/>
        <rFont val="Arial Narrow"/>
        <family val="2"/>
        <charset val="238"/>
      </rPr>
      <t>nowa umowa Medevice 460/18</t>
    </r>
  </si>
  <si>
    <r>
      <t xml:space="preserve">Zadanie nr 37 - Sterylne ręczniki  do osuszania rąk  po ich chirurgicznym myciu </t>
    </r>
    <r>
      <rPr>
        <b/>
        <sz val="12"/>
        <color indexed="10"/>
        <rFont val="Arial Narrow"/>
        <family val="2"/>
        <charset val="238"/>
      </rPr>
      <t>nowa Umowa  Skamex 459/18</t>
    </r>
  </si>
  <si>
    <r>
      <t>Fartuch chirurgiczny standardowy (FCHS)- wykonany</t>
    </r>
    <r>
      <rPr>
        <sz val="10"/>
        <rFont val="Arial Narrow"/>
        <family val="2"/>
        <charset val="238"/>
      </rPr>
      <t xml:space="preserve"> z włókniny typu SMS, rękawy zakończone elastycznymi mankietami z dzianiny dobrze utrzymującej się podczas użytkowania, tylne poły zakładane i wiązane na troki łączone kartonikiem, sposób złożenia pozwalający na aplikację z zachowaniem sterylności zarówno z przodu jak i z tyłu, przy szyi zapięcie na rzep. W pełnej numeracji rozmiarowej tj. S- XXXL do wyboru zamawiajacego. Fartuch zgodny z norma PN-EN 13795 lub równoważną., spełniający minimalne wymagania: gramatura min 35 g/m</t>
    </r>
    <r>
      <rPr>
        <vertAlign val="superscript"/>
        <sz val="10"/>
        <rFont val="Arial Narrow"/>
        <family val="2"/>
        <charset val="238"/>
      </rPr>
      <t xml:space="preserve">2 </t>
    </r>
    <r>
      <rPr>
        <sz val="10"/>
        <rFont val="Arial Narrow"/>
        <family val="2"/>
        <charset val="238"/>
      </rPr>
      <t>, wytrzymałość na wypychanie na sucho minimum 145 kPa, wytrzymałość na wypychanie na mokro minimum 125 kPa, wytrzymałość na rozciąganie na sucho i mokro minimum 35 N. Szwy wykonane metodą nie naruszajacą struktury włókniny lub inną zgodną z normą. Opakowanie zewnęwtrzne posiada: dwie etykiety samoprzylepne w j. polskim zawierajace nazwą wyrobu, rozmiar, numer ref, numer serii, datę ważności, oznaczenie producenta.</t>
    </r>
    <r>
      <rPr>
        <b/>
        <sz val="10"/>
        <rFont val="Arial Narrow"/>
        <family val="2"/>
        <charset val="238"/>
      </rPr>
      <t xml:space="preserve"> Partia próbna 1 szt.</t>
    </r>
  </si>
  <si>
    <t>\</t>
  </si>
  <si>
    <r>
      <rPr>
        <b/>
        <sz val="10"/>
        <rFont val="Arial Narrow"/>
        <family val="2"/>
        <charset val="238"/>
      </rPr>
      <t>Zestaw obłożeń do operacji dłoni (OD)</t>
    </r>
    <r>
      <rPr>
        <sz val="10"/>
        <rFont val="Arial Narrow"/>
        <family val="2"/>
        <charset val="238"/>
      </rPr>
      <t xml:space="preserve">
</t>
    </r>
    <r>
      <rPr>
        <b/>
        <sz val="10"/>
        <rFont val="Arial Narrow"/>
        <family val="2"/>
        <charset val="238"/>
      </rPr>
      <t xml:space="preserve">Skład zestawu   </t>
    </r>
    <r>
      <rPr>
        <sz val="10"/>
        <rFont val="Arial Narrow"/>
        <family val="2"/>
        <charset val="238"/>
      </rPr>
      <t xml:space="preserve">
</t>
    </r>
    <r>
      <rPr>
        <b/>
        <sz val="10"/>
        <rFont val="Arial Narrow"/>
        <family val="2"/>
        <charset val="238"/>
      </rPr>
      <t>1 szt -</t>
    </r>
    <r>
      <rPr>
        <sz val="10"/>
        <rFont val="Arial Narrow"/>
        <family val="2"/>
        <charset val="238"/>
      </rPr>
      <t xml:space="preserve"> Osłona na stolik Mayo typu worek o wymiarach min 80 cm x 140cm, wykonany z mocnej foli PE.  
</t>
    </r>
    <r>
      <rPr>
        <b/>
        <sz val="10"/>
        <rFont val="Arial Narrow"/>
        <family val="2"/>
        <charset val="238"/>
      </rPr>
      <t>1 szt</t>
    </r>
    <r>
      <rPr>
        <sz val="10"/>
        <rFont val="Arial Narrow"/>
        <family val="2"/>
        <charset val="238"/>
      </rPr>
      <t xml:space="preserve"> - Serweta na stolik Mayo wykonana z sms, o łacznej wielkości min 85x 125 cm na stoli Mayo z dwiema kieszeniami, dalsza  kieszeń  wywinęta pod spód, bliższa na wierzch, kieszenie o głębokości min 25 cm, brzeg kieszeni bliższej wzmocniony sztywnikiem.</t>
    </r>
    <r>
      <rPr>
        <b/>
        <sz val="10"/>
        <rFont val="Arial Narrow"/>
        <family val="2"/>
        <charset val="238"/>
      </rPr>
      <t xml:space="preserve">
1 szt - </t>
    </r>
    <r>
      <rPr>
        <sz val="10"/>
        <rFont val="Arial Narrow"/>
        <family val="2"/>
        <charset val="238"/>
      </rPr>
      <t xml:space="preserve">Serweta wykonana z dwuwarstwowego  laminatu  o gramaturze min 54g/m2 wielkości 120x120 cm (jako przykrycie stolika po rękę).
</t>
    </r>
    <r>
      <rPr>
        <b/>
        <sz val="10"/>
        <rFont val="Arial Narrow"/>
        <family val="2"/>
        <charset val="238"/>
      </rPr>
      <t>1 szt</t>
    </r>
    <r>
      <rPr>
        <sz val="10"/>
        <rFont val="Arial Narrow"/>
        <family val="2"/>
        <charset val="238"/>
      </rPr>
      <t xml:space="preserve"> - Serweta główna operacyjna  min 200 x 300 cm  wyposażona w elastyczny samouszczelniający się płat z otworem   Ø 3,5 cm, wykonana z trójwarstwowej włókniny typu SMS o gramaturze min 51g/m2 z dodatkową warstwą chłonną umieszczona  poniżej otworu w kierunku dłoni o wielkości min 50x80 cm, o gramaturze min 61 g/m2, wytrzymałości na wypychanie min100 Kpa i nieprzemaklaności min 250 cm H2O. 
</t>
    </r>
    <r>
      <rPr>
        <b/>
        <sz val="10"/>
        <rFont val="Arial Narrow"/>
        <family val="2"/>
        <charset val="238"/>
      </rPr>
      <t>1 szt -</t>
    </r>
    <r>
      <rPr>
        <sz val="10"/>
        <rFont val="Arial Narrow"/>
        <family val="2"/>
        <charset val="238"/>
      </rPr>
      <t xml:space="preserve"> Serweta  dolna wykonana z trójwarstwowej włókniny typu SMS o gramaturze min 51 g/m2  o wymiarach  min 200x250 cm z wyśrodkowaną  taśmą lepną na krótszym boku serwety.
</t>
    </r>
    <r>
      <rPr>
        <b/>
        <sz val="10"/>
        <rFont val="Arial Narrow"/>
        <family val="2"/>
        <charset val="238"/>
      </rPr>
      <t xml:space="preserve">1 szt </t>
    </r>
    <r>
      <rPr>
        <sz val="10"/>
        <rFont val="Arial Narrow"/>
        <family val="2"/>
        <charset val="238"/>
      </rPr>
      <t xml:space="preserve">- Organizer przewodów (rzepy) o wymiarach  min  2 x 22 cm .
Fartuch chirurgiczny ekstra wzmocniony wykonany z wysoko przewiewnej włókniny typu spunelace/sontara o łącznej gramaturze w częsci krytyczne min 98 g/m2 z wstawkami nieprzemakalnymi z laminatu  z wewnętrzną warstwa chłonną w części krytycznej w  </t>
    </r>
    <r>
      <rPr>
        <b/>
        <sz val="10"/>
        <rFont val="Arial Narrow"/>
        <family val="2"/>
        <charset val="238"/>
      </rPr>
      <t>rozmiarach:  XL - 2 szt ; L- 1 szt</t>
    </r>
    <r>
      <rPr>
        <sz val="10"/>
        <rFont val="Arial Narrow"/>
        <family val="2"/>
        <charset val="238"/>
      </rPr>
      <t xml:space="preserve"> - dodatkowo zapakowany.
</t>
    </r>
    <r>
      <rPr>
        <b/>
        <sz val="10"/>
        <rFont val="Arial Narrow"/>
        <family val="2"/>
        <charset val="238"/>
      </rPr>
      <t xml:space="preserve">2 szt -  Ściereczki wysokochłonne do wycierania rąk o wymiarach min 30 cm  x 30 cm.
1 szt - Bandaż wysokoelastycznny 10 cm  x 5 m
Całość owinięta  w serwetę z laminatu nieprzemakalnego o gramaturze min 54 g/m2 o wymiarach 150 x 200  cm,  jako przykrycie stolika instrumentariuszki.
</t>
    </r>
  </si>
  <si>
    <t>Opis przedmiotu zamówienia  - sterylne zestawy obłożeń do zabiegów operacyjnych</t>
  </si>
  <si>
    <t>Zadanie nr 1 - Sterylny zestaw obłożeń i osłon do operacji endoskopowych</t>
  </si>
  <si>
    <r>
      <rPr>
        <b/>
        <sz val="10"/>
        <rFont val="Arial Narrow"/>
        <family val="2"/>
        <charset val="238"/>
      </rPr>
      <t>Osłona na podpórkę (podłokietnik)</t>
    </r>
    <r>
      <rPr>
        <sz val="10"/>
        <rFont val="Arial Narrow"/>
        <family val="2"/>
        <charset val="238"/>
      </rPr>
      <t xml:space="preserve"> kończyny górnej o wymiarze max 20 x 50cm wykonana z laminatu dwuwarstwowego lub włókniny typu  sms o gramaturze min. 49g/m2 i nieprzemakalności  min 250cm H2O. Osłona w  kształcie rękawa, przecięta na  max 1/3 długości i wyposażona w taśmę samoprzylepną umożliwiającą ufiksowanie jej na podłokietniku. </t>
    </r>
    <r>
      <rPr>
        <b/>
        <sz val="10"/>
        <rFont val="Arial Narrow"/>
        <family val="2"/>
        <charset val="238"/>
      </rPr>
      <t xml:space="preserve"> </t>
    </r>
  </si>
  <si>
    <t>Zadanie nr 2 - Sterylne zestawy obłożeń do operacji dzieci</t>
  </si>
  <si>
    <r>
      <rPr>
        <b/>
        <sz val="10"/>
        <rFont val="Arial Narrow"/>
        <family val="2"/>
        <charset val="238"/>
      </rPr>
      <t>Zestaw do Operacji Tarczycy (ZOT)</t>
    </r>
    <r>
      <rPr>
        <sz val="10"/>
        <rFont val="Arial Narrow"/>
        <family val="2"/>
        <charset val="238"/>
      </rPr>
      <t xml:space="preserve">
1 x Serweta do operacji na tarczycy o wymiarach min. 200/ 280 x 350cm z otworem samoprzylepnym min 11x11cm, wykonana z laminatu min dwuwarstwowego o gramaturze min. 59g/m2, odporna na przenikanie cieczy min. 127cm H2O,
1x Osłona na stolik Mayo o wymiarach min 79cm x 145cm, z warstwą chłonną o wymiarach min. 65cm x 85cm,   wykonana z laminatu o łącznej gramaturze min. 81g/m2, odporność na przenikanie cieczy min. 150cm H2O,
1x  Serweta w na stolik instrumentariuszki służąca jako owinięcie zestawu, o wymiarach min. 150cm x 190cm, z warstwą chłonną w strefie krytycznej o wymiarach min. 75cm x 190cm, wykonana z laminatu o łącznej  gramaturze min. 73g/m2 , odporna na przenikanie cieczy min. 140cm H₂O,. Odporność na rozerwanie w strefie krytycznej na sucho min. 100 kPa,   
1 x Organizator przewodów o wymiarach min 2,5x 30 cm z repozycjonowaną taśmą lepną.
1 x Taśma samoprzylepna min 9 x 49 cm dwuwarstwowa, łatwa w aplikacji
2 x Ściereczki do wycierania  rąk min. 18x25 cm. 
1 x pudełko magnetyczne  tzw "licznik igieł" na min 20 igieł i skalpeli
1 x 10 szt  kompresów bawełnianych  z gazy 17- nitkowe, 12- warstwowe, wielkości 10cm x 20cm  z wplecioną nitką radiacyjną zapakowane w torebkę papierową lub kartonik.
1 x 10 szt Tupfer w kształcie miękkiej kuli z gazy bawełnianej 20 nitkowej o wielkości 30 x 40 cm w wpleciona nitka radiacyjną.zapakowane w torebkę papierową lub kartonik.
2 x Fartuch operacyjny extra wzmocniony , rozmiar XL
1 x Fartuch operacyjny extra wzmocniony, rozmiar L.
Fartuch operacyjny ekstra wzmocniony (FOEW)  -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dobrze utrzymującym się podczas użytkowania, fartuch złożony w sposób zapewniający aseptyczną aplikację, wiązany na troki wewnętrzne oraz troki zewnętrzne z kartonikiem, z tyłu zapięcie na rzep. Odporność na przenikanie cieczy 110 cm, odporność na penetraje mokrobiologiczną  na mokro  min 300 CFU/100 cm 2 na całej powierzchini. 
Wszystkie serwety muszą cechować się I klasą palności ma poziomie &gt; 3,5s – wynik badania potwierdzony dokumentem wystawionym przez producenta.
Zestaw posiadający listę komponentów, oznakowany etykietą w tym (dwie mini-etykiety samoprzylepne zawierającą  informację zgodnie z normą  PN EN ISO 15223-1:2017 oraz dodatkowo oznakowany za pomocą kolorowego znaku umieszczonego na zestawie, etykiecie samoprzylepnej oraz opakowaniu zbiorczym</t>
    </r>
  </si>
  <si>
    <t xml:space="preserve">Zadanie nr 4 - Sterylne zestawy obłożeń do cięcia cesarskiego </t>
  </si>
  <si>
    <t>Słownie wartość brutto zadania nr 4:…………………………………………………………………………………………………………………………………………………………………………………………………..zł</t>
  </si>
  <si>
    <t xml:space="preserve">Zadanie nr 5 - Sterylny zestaw obłożeń  do naturalnego porodu </t>
  </si>
  <si>
    <t>Zadanie nr 6 - Fartuch operacyjny (chirurgiczny) - sterylny</t>
  </si>
  <si>
    <r>
      <rPr>
        <b/>
        <sz val="10"/>
        <rFont val="Arial Narrow"/>
        <family val="2"/>
        <charset val="238"/>
      </rPr>
      <t>Osłona na głowicę liniową</t>
    </r>
    <r>
      <rPr>
        <sz val="10"/>
        <rFont val="Arial Narrow"/>
        <family val="2"/>
        <charset val="238"/>
      </rPr>
      <t xml:space="preserve">  do USG, jednorazowa sterylna , bez lateksowa, z rękawem na kable. Wymiary 20 x 244 cm, kompatybilna z głowica typu 8811</t>
    </r>
  </si>
  <si>
    <r>
      <rPr>
        <b/>
        <sz val="10"/>
        <rFont val="Arial Narrow"/>
        <family val="2"/>
        <charset val="238"/>
      </rPr>
      <t>Osłona na głowicę endovaginalną</t>
    </r>
    <r>
      <rPr>
        <sz val="10"/>
        <rFont val="Arial Narrow"/>
        <family val="2"/>
        <charset val="238"/>
      </rPr>
      <t xml:space="preserve">   do USG, jednorazowa sterylna , bez lateksowa, z sterylnym pakietem żelowym. Wymiary 11,5, 3,5x61 cm, kompatybilna z głowica typu 8819</t>
    </r>
  </si>
  <si>
    <r>
      <rPr>
        <b/>
        <sz val="10"/>
        <rFont val="Arial Narrow"/>
        <family val="2"/>
        <charset val="238"/>
      </rPr>
      <t>Osłona na głowicę anorektalną</t>
    </r>
    <r>
      <rPr>
        <sz val="10"/>
        <rFont val="Arial Narrow"/>
        <family val="2"/>
        <charset val="238"/>
      </rPr>
      <t xml:space="preserve"> 3D  do USG, jednorazowa sterylna. Wymiary 2,5x28 cm .</t>
    </r>
  </si>
  <si>
    <t>Słownie wartość brutto zadania nr 8…………………………………………………………………………………………………………………………………………………………………………………………………..zł</t>
  </si>
  <si>
    <r>
      <t xml:space="preserve">Osłona (serweta)  na stolik Mayo - </t>
    </r>
    <r>
      <rPr>
        <sz val="10"/>
        <rFont val="Arial Narrow"/>
        <family val="2"/>
        <charset val="238"/>
      </rPr>
      <t xml:space="preserve"> typu worek o wymiarach 75-80 cm x 140-150 cm, wzmocniony  warstwą chłonną nieprzemakalną o łą cznej gramaturze min 57 g/m2 w części roboczej blatu stolika. Kolorl osłony-  niebieski lub zielony do wyboru Zamawiającego Opakowanie zewnętrzne zawiera: minimum jedna  etykietą, dwukrotnie przylepną, w jezyku polskim zawierajaca nazwę produktu, numer katalogowy, serię datę ważności, informację o producencie (informacje o producencie nie mogą być zakodowane kodem kreskowym. Pakowane pojedyńczo. </t>
    </r>
  </si>
  <si>
    <r>
      <rPr>
        <b/>
        <sz val="10"/>
        <rFont val="Arial Narrow"/>
        <family val="2"/>
        <charset val="238"/>
      </rPr>
      <t>Taśmy lepn</t>
    </r>
    <r>
      <rPr>
        <sz val="10"/>
        <rFont val="Arial Narrow"/>
        <family val="2"/>
        <charset val="238"/>
      </rPr>
      <t>e wielkości  min 9 x 40 cm cm sterylne pakowane pojedynczo.</t>
    </r>
  </si>
  <si>
    <r>
      <rPr>
        <b/>
        <sz val="10"/>
        <rFont val="Arial Narrow"/>
        <family val="2"/>
        <charset val="238"/>
      </rPr>
      <t xml:space="preserve">Organizator </t>
    </r>
    <r>
      <rPr>
        <sz val="10"/>
        <rFont val="Arial Narrow"/>
        <family val="2"/>
        <charset val="238"/>
      </rPr>
      <t>do przewodów o wymiarach  min 2 x 22 cm z rzepem. Pakowane pojedyńczo.</t>
    </r>
  </si>
  <si>
    <t>Słownie wartość brutto zadania nr 9…………………………………………………………………………………………………………………………………………………………………………………………………..zł</t>
  </si>
  <si>
    <t>Razem zadanie nr 10 :</t>
  </si>
  <si>
    <t>Słownie wartość brutto zadania nr 10…………………………………………………………………………………………………………………………………………………………………………………………………..zł</t>
  </si>
  <si>
    <r>
      <t>Osłona na kamerę, światłowód i przewody</t>
    </r>
    <r>
      <rPr>
        <sz val="10"/>
        <rFont val="Arial Narrow"/>
        <family val="2"/>
        <charset val="238"/>
      </rPr>
      <t xml:space="preserve"> sterylna, wykonana z przeźroczystej miekkiej folii z kartonikiem i dwiema tasmami lepnymi , złożona teleskopowo wielkość min14x 250 cm, pakowana pojedyńczo.Oslona powinna posiadać prawidłowe oznaczenia informujące o sposobie użycia: dwie etykiety dwukrotnie przylepne, w języku polskim zawierające nazwę, numer katalogowy, serię, datę ważności,  informację o producencie.  Informacje na etykiecie nie mogą być zakodowane kodem kreskowym. </t>
    </r>
    <r>
      <rPr>
        <b/>
        <sz val="10"/>
        <rFont val="Arial Narrow"/>
        <family val="2"/>
        <charset val="238"/>
      </rPr>
      <t xml:space="preserve"> 
Partia próbna 1 szt.
</t>
    </r>
  </si>
  <si>
    <t>Razem zadanie nr 13 :</t>
  </si>
  <si>
    <t>Słownie wartość brutto zadania nr 15…………………………………………………………………………………………………………………………………………………………………………………………………..zł</t>
  </si>
  <si>
    <t>Słownie wartość brutto zadania nr 16…………………………………………………………………………………………………………………………………………………………………………………………………..zł</t>
  </si>
  <si>
    <t>Słownie wartość brutto zadania nr 17…………………………………………………………………………………………………………………………………………………………………………………………………..zł</t>
  </si>
  <si>
    <r>
      <rPr>
        <b/>
        <sz val="10"/>
        <rFont val="Arial Narrow"/>
        <family val="2"/>
        <charset val="238"/>
      </rPr>
      <t xml:space="preserve">Epidemiologiczny monitoring sal operacyjnych </t>
    </r>
    <r>
      <rPr>
        <sz val="10"/>
        <rFont val="Arial Narrow"/>
        <family val="2"/>
        <charset val="238"/>
      </rPr>
      <t xml:space="preserve">(EMSO) - składający się z następujących elementów:
1 x jednorazowy, wysokochłonny, nieuczulający podkład higieniczny na stół operacyjny wykonany z min dwuwarstwowego laminatu (polipropylen, poliester) o grubości min 0,14 mm (grubość i skład  laminatu potwierdzona stosownym dokumentem)  oraz  z wysokochłonnego rdzenia o grubości min 0.7 mm, scalonego z podkładem na całej jego długości. Wymiary podkładu: 100 cm(+/- 2 cm ) x 225 (+/- 4 cm ), produkt o jednorodnej strukturze, nie powodującej udszkodzeń skóry pacjenta. Gramattura min 125g/m2. Wchłanialność płynów 3200g/m2,  potwierdzona badaniem akredytowanego labaoratorium z przeliczeniem wyniku próbki na wielkość chłonnego rdzenia tj. 100 cm(+/- 2 cm ) x 225 (+/- 4 cm)
1 x osłona na podłokietnik stołu operacyjnego o wielkości min szerokość min 30 cm długość  min 75 cm z regulowanymi taśmami do zabezpieczenia przedramienia pacjenta na podłokietniku. 
1x prześcieradło do przykrycia pacjenta z włókniny poliestrowej o gramaturze 45-55g/m², niejałowe rozmiar 200-210 cm x150-160 cm.         
Zamawiający w ramach kwoty Zadania wymaga wprowadzenia programu - epidemiologiczny monitoring sal operacyjnych wg wytycznych CDC, w składzie:
1) Żel fluorescencyjny  - 20 szt/ miesiąc wraz z dwiema latarkami do odczytu prób monitorowania efektywnosci sprzątania 
2) 1 x Elektroniczne przenośne urządzenie do rejestracji danych wraz z oprogramowaniem do  monitorowania i  comiesięcznego raportowania  jakości sprzątania profilaktycznego i generalnego sal operacyjnych wg wytycznych CDC&amp;P 
3) min 1 x w roku szkolenie pracowników  Działu Utrzymania Czystości w Bloku Operacyjnym Zamawiającego.
3) użyczenia szaf magazynowych  (3 sztuki) wykonanych ze stali  nierdzewnej  o wymiarach: dł 1200 x szer 470 x wys.1800 mm, drzwi przeszklone (szkło bezpieczne, przeźroczyste), otwierane skrzydłowo drzwi wyposażone w uszczelkę, uchwyt oraz zamek pięć półek regulowanych wykonanych ze stali nierdzewnej podstawa szafy na nóżkach o wysokości 140 mm z możliwością wypoziomowania uchwyt  drzwi z miedzi przeciwdrobnoustrojowej (kolor stalowy), szkło mleczne, zamykana na klucz. Szafa z przeznaczeniem  do przechowywania w warunkach czystości mikrobiologicznej zestawów EMSO." Miejsce instalacji: Blok GCO i Mały Blok Szpital Morski im. PCK 
</t>
    </r>
  </si>
  <si>
    <t>Razem zadanie nr 25:</t>
  </si>
  <si>
    <r>
      <t xml:space="preserve">Wkład roboczy </t>
    </r>
    <r>
      <rPr>
        <b/>
        <sz val="10"/>
        <rFont val="Arial Narrow"/>
        <family val="2"/>
        <charset val="238"/>
      </rPr>
      <t xml:space="preserve">monopolarny </t>
    </r>
    <r>
      <rPr>
        <sz val="10"/>
        <rFont val="Arial Narrow"/>
        <family val="2"/>
        <charset val="238"/>
      </rPr>
      <t xml:space="preserve">nożyczek z wkładką weglową, odgięte w lewo, dł€gość wkładu  310mm i 420mm  do wyboru </t>
    </r>
  </si>
  <si>
    <r>
      <t xml:space="preserve">Wkład roboczy </t>
    </r>
    <r>
      <rPr>
        <b/>
        <sz val="10"/>
        <rFont val="Arial Narrow"/>
        <family val="2"/>
        <charset val="238"/>
      </rPr>
      <t xml:space="preserve">monopolarny </t>
    </r>
    <r>
      <rPr>
        <sz val="10"/>
        <rFont val="Arial Narrow"/>
        <family val="2"/>
        <charset val="238"/>
      </rPr>
      <t xml:space="preserve"> do kleszczyków Meryland  średnica  5 mm, długość  310mm  i 420mm - do wyboru Zamawiającego </t>
    </r>
  </si>
  <si>
    <r>
      <t xml:space="preserve">Wkład roboczy </t>
    </r>
    <r>
      <rPr>
        <b/>
        <sz val="10"/>
        <rFont val="Arial Narrow"/>
        <family val="2"/>
        <charset val="238"/>
      </rPr>
      <t xml:space="preserve">monopolarny </t>
    </r>
    <r>
      <rPr>
        <sz val="10"/>
        <rFont val="Arial Narrow"/>
        <family val="2"/>
        <charset val="238"/>
      </rPr>
      <t xml:space="preserve"> do kleszczyków typu Overholt 90 st. długość 310mm i 370 mm - do wyboru Zamawiającego </t>
    </r>
  </si>
  <si>
    <r>
      <t xml:space="preserve">Wkład roboczy </t>
    </r>
    <r>
      <rPr>
        <b/>
        <sz val="10"/>
        <rFont val="Arial Narrow"/>
        <family val="2"/>
        <charset val="238"/>
      </rPr>
      <t>monopolarny</t>
    </r>
    <r>
      <rPr>
        <sz val="10"/>
        <rFont val="Arial Narrow"/>
        <family val="2"/>
        <charset val="238"/>
      </rPr>
      <t xml:space="preserve">  kleszczyków jelitowych  typu Dorsey śr. 5 mm dł 310 i 420 mm do wyboru Zamawiającego </t>
    </r>
  </si>
  <si>
    <r>
      <t>Wkład roboczy</t>
    </r>
    <r>
      <rPr>
        <b/>
        <sz val="10"/>
        <rFont val="Arial Narrow"/>
        <family val="2"/>
        <charset val="238"/>
      </rPr>
      <t xml:space="preserve"> bipolarny</t>
    </r>
    <r>
      <rPr>
        <sz val="10"/>
        <rFont val="Arial Narrow"/>
        <family val="2"/>
        <charset val="238"/>
      </rPr>
      <t xml:space="preserve">  do nożyczek śr 5 mm, dł 310 mm i 420 mm - do wyboru Zamawiającego </t>
    </r>
  </si>
  <si>
    <r>
      <t xml:space="preserve">Wkład roboczy  kleszczyków okienkowych  makro, </t>
    </r>
    <r>
      <rPr>
        <b/>
        <sz val="10"/>
        <rFont val="Arial Narrow"/>
        <family val="2"/>
        <charset val="238"/>
      </rPr>
      <t>bipolarne</t>
    </r>
    <r>
      <rPr>
        <sz val="10"/>
        <rFont val="Arial Narrow"/>
        <family val="2"/>
        <charset val="238"/>
      </rPr>
      <t>,  śr 5 mm dł 310 mm</t>
    </r>
  </si>
  <si>
    <r>
      <t>Wkład roboczy</t>
    </r>
    <r>
      <rPr>
        <b/>
        <sz val="10"/>
        <rFont val="Arial Narrow"/>
        <family val="2"/>
        <charset val="238"/>
      </rPr>
      <t xml:space="preserve"> bipolarny </t>
    </r>
    <r>
      <rPr>
        <sz val="10"/>
        <rFont val="Arial Narrow"/>
        <family val="2"/>
        <charset val="238"/>
      </rPr>
      <t xml:space="preserve"> do kleszyków Meryland, okienkowe, zagięte w lewa śtronę śr 5 mm, dł 310 i 420 - do wyboru Zamawiającego  nkowy makro, bipolarny  </t>
    </r>
  </si>
  <si>
    <t xml:space="preserve">Uchwyt do monopolarnej elektrody </t>
  </si>
  <si>
    <r>
      <t xml:space="preserve">Ergonomiczna rączka do narzędzia laparoskopowego </t>
    </r>
    <r>
      <rPr>
        <b/>
        <sz val="10"/>
        <rFont val="Arial Narrow"/>
        <family val="2"/>
        <charset val="238"/>
      </rPr>
      <t>monopolarnego</t>
    </r>
    <r>
      <rPr>
        <sz val="10"/>
        <rFont val="Arial Narrow"/>
        <family val="2"/>
        <charset val="238"/>
      </rPr>
      <t xml:space="preserve"> bez blokady i z blokadą , ze stałym,  izolowanym przyłączem hf i mechanizmem zapadkowym one-click  do połączenia z ramieniem roboczym, komopatybilna z opisanymi wkładami roboczymi</t>
    </r>
  </si>
  <si>
    <r>
      <t>Ergonomiczna rączka do narzędzia laparoskopowego</t>
    </r>
    <r>
      <rPr>
        <b/>
        <sz val="10"/>
        <rFont val="Arial Narrow"/>
        <family val="2"/>
        <charset val="238"/>
      </rPr>
      <t xml:space="preserve"> bipolarnego z</t>
    </r>
    <r>
      <rPr>
        <sz val="10"/>
        <rFont val="Arial Narrow"/>
        <family val="2"/>
        <charset val="238"/>
      </rPr>
      <t xml:space="preserve">  blokadą i czerwoną dźwignią kolankową całkowitej  dezaktywacji blokady, ze stałym,  izolowanym przyłączem hf moppatybilna z opisanymi wkładami roboczymi </t>
    </r>
  </si>
  <si>
    <t>Razem Zadanie nr 27:</t>
  </si>
  <si>
    <t>Razem Zadanie nr 28:</t>
  </si>
  <si>
    <t xml:space="preserve">zestaw </t>
  </si>
  <si>
    <t>op = 2 szt</t>
  </si>
  <si>
    <t xml:space="preserve">Ilość </t>
  </si>
  <si>
    <t xml:space="preserve">komplet </t>
  </si>
  <si>
    <t>Słownie wartość brutto zadania nr19…………………………………………………………………………………………………………………………………………………………………………………………………..zł</t>
  </si>
  <si>
    <t>Słownie wartość brutto zadania nr 23…………………………………………………………………………………………………………………………………………………………………………………………………..zł</t>
  </si>
  <si>
    <t>Razem zadanie nr 34:</t>
  </si>
  <si>
    <t>Słownie wartość brutto zadania nr 34:…………………………………………………………………………………………………………………………………………………………………………………………………..zł</t>
  </si>
  <si>
    <t>Razem zadanie nr 35:</t>
  </si>
  <si>
    <t>Razem zadanie nr 39:</t>
  </si>
  <si>
    <t>Słownie wartość brutto zadania nr 38:…………………………………………………………………………………………………………………………………………………………………………………………………..zł</t>
  </si>
  <si>
    <t>Słownie wartość brutto zadania nr 37:…………………………………………………………………………………………………………………………………………………………………………………………………..zł</t>
  </si>
  <si>
    <t>Razem zadanie nr 36:</t>
  </si>
  <si>
    <t>Razem zadanie nr 41:</t>
  </si>
  <si>
    <t>Razem zadanie nr 45:</t>
  </si>
  <si>
    <t>Razem zadanie nr 50:</t>
  </si>
  <si>
    <t>Słownie wartość brutto zadania nr 50…………………………………………………………………………………………………………………………………………………………………………………………………..zł</t>
  </si>
  <si>
    <t>Razem zadanie nr 48:</t>
  </si>
  <si>
    <t>Słownie wartość brutto zadania nr 48:…………………………………………………………………………………………………………………………………………………………………………………………………..zł</t>
  </si>
  <si>
    <t>Razem zadanie nr 49:</t>
  </si>
  <si>
    <t>Razem zadanie nr 18:</t>
  </si>
  <si>
    <t>Razem zadanie nr 42:</t>
  </si>
  <si>
    <t>Razem zadanie nr 46:</t>
  </si>
  <si>
    <t>Słownie wartość brutto zadania nr 44:…………………………………………………………………………………………………………………………………………………………………………………………………..zł</t>
  </si>
  <si>
    <t>Słownie wartość brutto zadania nr 46:…………………………………………………………………………………………………………………………………………………………………………………………………..zł</t>
  </si>
  <si>
    <t>Razem zadanie nr 47:</t>
  </si>
  <si>
    <t>Słownie wartość brutto zadania nr 47…………………………………………………………………………………………………………………………………………………………………………………………………..zł</t>
  </si>
  <si>
    <t>Słownie wartość brutto zadania nr 48…………………………………………………………………………………………………………………………………………………………………………………………………..zł</t>
  </si>
  <si>
    <t>Słownie wartość brutto zadania nr 49…………………………………………………………………………………………………………………………………………………………………………………………………..zł</t>
  </si>
  <si>
    <t>Razem Zadanie nr 51:</t>
  </si>
  <si>
    <t>Razem Zadanie nr 52:</t>
  </si>
  <si>
    <t>Słownie wartość brutto zadania nr 52……………………………………………………………………………………………………………………………………………………………………………………..zł</t>
  </si>
  <si>
    <t>Razem zadanie nr 20:</t>
  </si>
  <si>
    <t>Słownie wartość brutto zadania nr 20…………………………………………………………………………………………………………………………………………………………………………………………………..zł</t>
  </si>
  <si>
    <t>Słownie wartość brutto zadania nr 24:…………………………………………………………………………………………………………………………………………………………………………………………………..zł</t>
  </si>
  <si>
    <t>Słownie wartość brutto zadania nr 25…………………………………………………………………………………………………………………………………………………………………………………………………..zł</t>
  </si>
  <si>
    <t>Razem Zadanie nr 26:</t>
  </si>
  <si>
    <t>Słownie wartość brutto Zadania nr 26……………………………………………………………………………………………………………………………………………………….zł</t>
  </si>
  <si>
    <t>Słownie wartość brutto Zadania nr 27 :……………………………………………………………………………………………………………………………………………………….zł</t>
  </si>
  <si>
    <t>Słownie wartość brutto Zadania nr 28……………………………………………………………………………………………………………………………………………………….zł</t>
  </si>
  <si>
    <t>Razem zadanie nr 29:</t>
  </si>
  <si>
    <t>Słownie wartość brutto Zadania nr 29……………………………………………………………………………………………………………………………………………………….zł</t>
  </si>
  <si>
    <t>Razem Zadanie nr 30:</t>
  </si>
  <si>
    <t>Słownie wartość brutto Zadania nr 30……………………………………………………………………………………………………………………………………………………….zł</t>
  </si>
  <si>
    <t>Razem zadanie nr 31</t>
  </si>
  <si>
    <t>Słownie wartość brutto Zadania nr 31……………………………………………………………………………………………………………………………………………………….zł</t>
  </si>
  <si>
    <t>Razem zadanie nr 32:</t>
  </si>
  <si>
    <t>Słownie wartość brutto zadania nr 32:…………………………………………………………………………………………………………………………………………………………………………………………………..zł</t>
  </si>
  <si>
    <t>Słownie wartość brutto zadania nr 33…………………………………………………………………………………………………………………………………………………………………………………………………..zł</t>
  </si>
  <si>
    <t>Słownie wartość brutto zadania nr 35 …………………………………………………………………………………………………………………………………………………………………………………………………..zł</t>
  </si>
  <si>
    <t>Słownie wartość brutto zadania nr 36:…………………………………………………………………………………………………………………………………………………………………………………………………..zł</t>
  </si>
  <si>
    <t>Słownie wartość brutto zadania nr 39…………………………………………………………………………………………………………………………………………………………………………………………………..zł</t>
  </si>
  <si>
    <t>Słownie wartość brutto zadania nr 40………………………………………………………………………………………………………………………………………………………………………………………………..zł</t>
  </si>
  <si>
    <t>Słownie wartość brutto zadania nr 18…………………………………………………………………………………………………………………………………………………………………………………………………..zł</t>
  </si>
  <si>
    <r>
      <rPr>
        <b/>
        <sz val="10"/>
        <rFont val="Arial Narrow"/>
        <family val="2"/>
        <charset val="238"/>
      </rPr>
      <t>Serweta z taśmą lepną na długim boku</t>
    </r>
    <r>
      <rPr>
        <sz val="10"/>
        <rFont val="Arial Narrow"/>
        <family val="2"/>
        <charset val="238"/>
      </rPr>
      <t xml:space="preserve"> o wymiarach </t>
    </r>
    <r>
      <rPr>
        <b/>
        <sz val="10"/>
        <rFont val="Arial Narrow"/>
        <family val="2"/>
        <charset val="238"/>
      </rPr>
      <t xml:space="preserve">150 x 190 </t>
    </r>
    <r>
      <rPr>
        <sz val="10"/>
        <rFont val="Arial Narrow"/>
        <family val="2"/>
        <charset val="238"/>
      </rPr>
      <t>cm z laminatu dwuwarstwowego o gramaturze min. 54 g/m2 lub włókniny  typu sms o gramaturze min 51g/m2</t>
    </r>
  </si>
  <si>
    <r>
      <rPr>
        <b/>
        <sz val="10"/>
        <rFont val="Arial Narrow"/>
        <family val="2"/>
        <charset val="238"/>
      </rPr>
      <t>Serweta  z taśmą lepną</t>
    </r>
    <r>
      <rPr>
        <sz val="10"/>
        <rFont val="Arial Narrow"/>
        <family val="2"/>
        <charset val="238"/>
      </rPr>
      <t xml:space="preserve"> o wymiarach </t>
    </r>
    <r>
      <rPr>
        <b/>
        <sz val="10"/>
        <rFont val="Arial Narrow"/>
        <family val="2"/>
        <charset val="238"/>
      </rPr>
      <t>90x75</t>
    </r>
    <r>
      <rPr>
        <sz val="10"/>
        <rFont val="Arial Narrow"/>
        <family val="2"/>
        <charset val="238"/>
      </rPr>
      <t xml:space="preserve"> cm z laminatu dwuwarstwowego o gramaturze min. 54g/m2 lub włókniny typu SMS o gramaturze min 51g/m2</t>
    </r>
  </si>
  <si>
    <r>
      <rPr>
        <b/>
        <sz val="10"/>
        <rFont val="Arial Narrow"/>
        <family val="2"/>
        <charset val="238"/>
      </rPr>
      <t xml:space="preserve">Serweta chirurgiczna z otworem </t>
    </r>
    <r>
      <rPr>
        <sz val="10"/>
        <rFont val="Arial Narrow"/>
        <family val="2"/>
        <charset val="238"/>
      </rPr>
      <t xml:space="preserve"> o wymiarach </t>
    </r>
    <r>
      <rPr>
        <b/>
        <sz val="10"/>
        <rFont val="Arial Narrow"/>
        <family val="2"/>
        <charset val="238"/>
      </rPr>
      <t>75x 75</t>
    </r>
    <r>
      <rPr>
        <sz val="10"/>
        <rFont val="Arial Narrow"/>
        <family val="2"/>
        <charset val="238"/>
      </rPr>
      <t xml:space="preserve"> cm wykonana z laminnatu dwuwarstwowego o gramaturze min 54 g/m2 lun włókniny sms o gramaturze min. 51 g/m  z otworem samoprzylepnym - średnica otworu 5- 7 cm </t>
    </r>
  </si>
  <si>
    <r>
      <rPr>
        <b/>
        <sz val="10"/>
        <rFont val="Arial Narrow"/>
        <family val="2"/>
        <charset val="238"/>
      </rPr>
      <t>Serweta operacyjna</t>
    </r>
    <r>
      <rPr>
        <sz val="10"/>
        <rFont val="Arial Narrow"/>
        <family val="2"/>
        <charset val="238"/>
      </rPr>
      <t xml:space="preserve"> wykonana z włókniny typu  SMS lub laminatu dwuwarstwowego o wielkości </t>
    </r>
    <r>
      <rPr>
        <b/>
        <sz val="10"/>
        <rFont val="Arial Narrow"/>
        <family val="2"/>
        <charset val="238"/>
      </rPr>
      <t xml:space="preserve">75 x 75 cm </t>
    </r>
    <r>
      <rPr>
        <sz val="10"/>
        <rFont val="Arial Narrow"/>
        <family val="2"/>
        <charset val="238"/>
      </rPr>
      <t>z taśmą samoprzylepną zabiegów chirurgicznych.</t>
    </r>
  </si>
  <si>
    <r>
      <rPr>
        <b/>
        <sz val="10"/>
        <rFont val="Arial Narrow"/>
        <family val="2"/>
        <charset val="238"/>
      </rPr>
      <t>Sterylna osłona  na ramię C</t>
    </r>
    <r>
      <rPr>
        <sz val="10"/>
        <rFont val="Arial Narrow"/>
        <family val="2"/>
        <charset val="238"/>
      </rPr>
      <t xml:space="preserve"> (aparatu  rtg),  jednorazowego użytku, wykonany z przeźroczystej miękkiej dobrze układającej się  foli polietylenowej o grubość min 0,50 mm, odporna na przerwanie,  składająca się z jednej osłony- osłona jednoczęściowa uniwersalna - osłaniająca ramię C  o wymiarach min 90 x 200 złożona teleskopowo z zaznaczonym kierunkiem nakładania, z   min dwiema  taśmami mocującymi.  Opakowanie zawiera :minimum jedną etykietę w języku polskim zawierająca nazwę,  numer katalogowy, serię, datę ważności, oznaczenie producenta. </t>
    </r>
    <r>
      <rPr>
        <b/>
        <sz val="10"/>
        <rFont val="Arial Narrow"/>
        <family val="2"/>
        <charset val="238"/>
      </rPr>
      <t>Partia próbna 1 szt.</t>
    </r>
    <r>
      <rPr>
        <i/>
        <sz val="10"/>
        <rFont val="Arial Narrow"/>
        <family val="2"/>
        <charset val="238"/>
      </rPr>
      <t xml:space="preserve"> </t>
    </r>
  </si>
  <si>
    <r>
      <rPr>
        <b/>
        <sz val="10"/>
        <rFont val="Arial Narrow"/>
        <family val="2"/>
        <charset val="238"/>
      </rPr>
      <t>Mata chłonna z możliwością przytwierdzenia do podłogi</t>
    </r>
    <r>
      <rPr>
        <sz val="10"/>
        <rFont val="Arial Narrow"/>
        <family val="2"/>
        <charset val="238"/>
      </rPr>
      <t>, o rozmiarach 80 x 120 cm, wchłanialność  min 1500 ml. Mata chłonna wykonana z warstwy chłonnej zatrzymującej płyn wewnątrz  i warstwy nieprzemakającej, antypoślizgowej, stabilnie przylegać do podłoża. Wchłanialność płynu potwierdzona dokumentem producenta (raport z badaia).P</t>
    </r>
    <r>
      <rPr>
        <b/>
        <sz val="10"/>
        <rFont val="Arial Narrow"/>
        <family val="2"/>
        <charset val="238"/>
      </rPr>
      <t>artia próbna 1 szt</t>
    </r>
  </si>
  <si>
    <r>
      <rPr>
        <b/>
        <sz val="10"/>
        <rFont val="Arial Narrow"/>
        <family val="2"/>
        <charset val="238"/>
      </rPr>
      <t>Podpora nóg</t>
    </r>
    <r>
      <rPr>
        <sz val="10"/>
        <rFont val="Arial Narrow"/>
        <family val="2"/>
        <charset val="238"/>
      </rPr>
      <t xml:space="preserve"> na sprężynie gazowej lewa i prawa</t>
    </r>
  </si>
  <si>
    <r>
      <rPr>
        <b/>
        <sz val="10"/>
        <rFont val="Arial Narrow"/>
        <family val="2"/>
        <charset val="238"/>
      </rPr>
      <t>Zaciski mocujące</t>
    </r>
    <r>
      <rPr>
        <sz val="10"/>
        <rFont val="Arial Narrow"/>
        <family val="2"/>
        <charset val="238"/>
      </rPr>
      <t xml:space="preserve"> podpory do szyny bocznej stołu</t>
    </r>
  </si>
  <si>
    <r>
      <rPr>
        <b/>
        <sz val="10"/>
        <rFont val="Arial Narrow"/>
        <family val="2"/>
        <charset val="238"/>
      </rPr>
      <t>Rama w kaształcie litery "L"</t>
    </r>
    <r>
      <rPr>
        <sz val="10"/>
        <rFont val="Arial Narrow"/>
        <family val="2"/>
        <charset val="238"/>
      </rPr>
      <t>o wydłużonym zasięgu do ramion giętkich, składająca się z:
- uniwersalnego uchwytu do mocowana do stołu operacyjnego, wspornik pionowy o dł. 40,6cm, złącze kulowe o regulowanym kącie rozwarcia +/- 90º, jedno ramię poziome o średnicy 1,27cm i długości 48,2cm, 
- Dwa ramiona  giętkie typu Flex-Arm-Plus o regulowanej sztywności, o dł. 41,9cm, zakończone uchwytem, typu szybkozłączka heksagonalna z blokadą, umożliwiająca bezpośrednie wpięcie haków, szybkozłączek klamrowych i śrubowych do optyk, narzędzi oraz do haków, ramy tytanowej typu DynaTrack lub mini-BOOKLER.</t>
    </r>
  </si>
  <si>
    <r>
      <rPr>
        <b/>
        <sz val="10"/>
        <rFont val="Arial Narrow"/>
        <family val="2"/>
        <charset val="238"/>
      </rPr>
      <t>Szybkozłączka klamrowa</t>
    </r>
    <r>
      <rPr>
        <sz val="10"/>
        <rFont val="Arial Narrow"/>
        <family val="2"/>
        <charset val="238"/>
      </rPr>
      <t>, heksagonalna, do optyk i narzędzi o średnicy 5mm i 10mm - do wyboru Zamawiającego. Okładziny złączki z tworzywa sztycznego z kontrolowanym dociskiem.</t>
    </r>
  </si>
  <si>
    <r>
      <rPr>
        <b/>
        <sz val="10"/>
        <rFont val="Arial Narrow"/>
        <family val="2"/>
        <charset val="238"/>
      </rPr>
      <t xml:space="preserve">Kontener sterylizacyjny </t>
    </r>
    <r>
      <rPr>
        <sz val="10"/>
        <rFont val="Arial Narrow"/>
        <family val="2"/>
        <charset val="238"/>
      </rPr>
      <t>z aluminiowy w systemie bezobsługowym typu BIOSTOP, lub równoważny, pokrywa w kolorze niebieskim, zielonym, żółtym - do wyboru Zamawiającego z filtrem labiryntowym, wielorazowego użytku,  wymiary wanny 600x272x138mm, kosz stalowy z uchwytami 90 stopni o wymiarach 540x250x100mm.4 tabliczki identyfikacyjne z wygrawerowanyą nazwą oddziału i zestawu</t>
    </r>
  </si>
  <si>
    <r>
      <rPr>
        <b/>
        <sz val="10"/>
        <rFont val="Arial Narrow"/>
        <family val="2"/>
        <charset val="238"/>
      </rPr>
      <t>Zestaw obłożeń do usunięcia materiału zespalającego i operacji niedokrwionych kończyń dolnych - MZ/NKD</t>
    </r>
    <r>
      <rPr>
        <sz val="10"/>
        <rFont val="Arial Narrow"/>
        <family val="2"/>
        <charset val="238"/>
      </rPr>
      <t xml:space="preserve">
</t>
    </r>
    <r>
      <rPr>
        <b/>
        <sz val="10"/>
        <rFont val="Arial Narrow"/>
        <family val="2"/>
        <charset val="238"/>
      </rPr>
      <t xml:space="preserve">Skład zestawu: </t>
    </r>
    <r>
      <rPr>
        <sz val="10"/>
        <rFont val="Arial Narrow"/>
        <family val="2"/>
        <charset val="238"/>
      </rPr>
      <t xml:space="preserve">
</t>
    </r>
    <r>
      <rPr>
        <b/>
        <sz val="10"/>
        <rFont val="Arial Narrow"/>
        <family val="2"/>
        <charset val="238"/>
      </rPr>
      <t xml:space="preserve">1 x </t>
    </r>
    <r>
      <rPr>
        <sz val="10"/>
        <rFont val="Arial Narrow"/>
        <family val="2"/>
        <charset val="238"/>
      </rPr>
      <t xml:space="preserve">Osłona na stolik Mayo typu worek o wymiarach min 80 cm x 140cm, wykonany z mocnej  foli PE. 
</t>
    </r>
    <r>
      <rPr>
        <b/>
        <sz val="10"/>
        <rFont val="Arial Narrow"/>
        <family val="2"/>
        <charset val="238"/>
      </rPr>
      <t xml:space="preserve">1 x </t>
    </r>
    <r>
      <rPr>
        <sz val="10"/>
        <rFont val="Arial Narrow"/>
        <family val="2"/>
        <charset val="238"/>
      </rPr>
      <t xml:space="preserve"> Serweta na stolik Mayo wykonana z sms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1 x</t>
    </r>
    <r>
      <rPr>
        <sz val="10"/>
        <rFont val="Arial Narrow"/>
        <family val="2"/>
        <charset val="238"/>
      </rPr>
      <t xml:space="preserve"> Osłona na kończynę o wymiarach min 30 cm x 60 cm wykonana z nieprzemakalnego dwuwarstwowego  laminatu, warstwa wewnętrzna z miękkiej włókniny.
</t>
    </r>
    <r>
      <rPr>
        <b/>
        <sz val="10"/>
        <rFont val="Arial Narrow"/>
        <family val="2"/>
        <charset val="238"/>
      </rPr>
      <t>1 x</t>
    </r>
    <r>
      <rPr>
        <sz val="10"/>
        <rFont val="Arial Narrow"/>
        <family val="2"/>
        <charset val="238"/>
      </rPr>
      <t xml:space="preserve"> Serweta główna operacyjna  min 200x 320 cm  wyposażona w elastyczny samouszczelniajacy się płat z otworem o  Ø 3,5 cm, wykonana z trójwarstwowej włókniny typu SMS o gramaturze min 51g/m2 z dodatkową warstwą chłonną wokół otworu o wielkości min 50x100 cm,gramaturze min 61 g/m, wytrzymałości na wypychanie min100 Kpa i nieprzemaklaności min 250 cm H2O - 1 szt
</t>
    </r>
    <r>
      <rPr>
        <b/>
        <sz val="10"/>
        <rFont val="Arial Narrow"/>
        <family val="2"/>
        <charset val="238"/>
      </rPr>
      <t>1 x</t>
    </r>
    <r>
      <rPr>
        <sz val="10"/>
        <rFont val="Arial Narrow"/>
        <family val="2"/>
        <charset val="238"/>
      </rPr>
      <t xml:space="preserve"> Serweta wykonana z laminatu dwuwarstwowego o gramaturze min 54 g/m</t>
    </r>
    <r>
      <rPr>
        <vertAlign val="superscript"/>
        <sz val="10"/>
        <rFont val="Arial Narrow"/>
        <family val="2"/>
        <charset val="238"/>
      </rPr>
      <t>2</t>
    </r>
    <r>
      <rPr>
        <sz val="10"/>
        <rFont val="Arial Narrow"/>
        <family val="2"/>
        <charset val="238"/>
      </rPr>
      <t xml:space="preserve"> o wymiarach  min 100x180 cm.
</t>
    </r>
    <r>
      <rPr>
        <b/>
        <sz val="10"/>
        <rFont val="Arial Narrow"/>
        <family val="2"/>
        <charset val="238"/>
      </rPr>
      <t>1 x</t>
    </r>
    <r>
      <rPr>
        <sz val="10"/>
        <rFont val="Arial Narrow"/>
        <family val="2"/>
        <charset val="238"/>
      </rPr>
      <t xml:space="preserve"> Organizer przewodów (rzepy) o wymiarach  min  2x 22 cm.  
Fartuch chirurgiczny wykonany z włókniny typu SMS o łącznej gramaturze w części krytycznej min 78g/m2  wzmocniony w części przedniej i na rękawach, wzmocnienie na rękawach powinno sięgać  min 20 cm powyżej łokcia. - rozmiar: XL - 2 szt; L - 1 szt, dodatkowo zapakowany.
</t>
    </r>
    <r>
      <rPr>
        <b/>
        <sz val="10"/>
        <rFont val="Arial Narrow"/>
        <family val="2"/>
        <charset val="238"/>
      </rPr>
      <t xml:space="preserve">3 szt </t>
    </r>
    <r>
      <rPr>
        <sz val="10"/>
        <rFont val="Arial Narrow"/>
        <family val="2"/>
        <charset val="238"/>
      </rPr>
      <t xml:space="preserve">- Ściereczki wysokochłonne do wycierania rąk o wymiarach  min 30 x 30 cm
</t>
    </r>
    <r>
      <rPr>
        <b/>
        <sz val="10"/>
        <rFont val="Arial Narrow"/>
        <family val="2"/>
        <charset val="238"/>
      </rPr>
      <t>2 x</t>
    </r>
    <r>
      <rPr>
        <sz val="10"/>
        <rFont val="Arial Narrow"/>
        <family val="2"/>
        <charset val="238"/>
      </rPr>
      <t xml:space="preserve"> Bandaż elastyczny, krepowany 14 cm x 5 m.
Całość owinięta  w serwetę z laminatu nieprzemakalnego o gramaturze min 54g/m</t>
    </r>
    <r>
      <rPr>
        <vertAlign val="superscript"/>
        <sz val="10"/>
        <rFont val="Arial Narrow"/>
        <family val="2"/>
        <charset val="238"/>
      </rPr>
      <t>2</t>
    </r>
    <r>
      <rPr>
        <sz val="10"/>
        <rFont val="Arial Narrow"/>
        <family val="2"/>
        <charset val="238"/>
      </rPr>
      <t xml:space="preserve"> o wymiarach 150 x 200  cm,  jako przykrycie stolika instrumentariuszki.
</t>
    </r>
  </si>
  <si>
    <r>
      <rPr>
        <b/>
        <sz val="10"/>
        <rFont val="Arial Narrow"/>
        <family val="2"/>
        <charset val="238"/>
      </rPr>
      <t>Zestaw sterylnych obłożeń do zabiegów neurochirurgicznych</t>
    </r>
    <r>
      <rPr>
        <sz val="10"/>
        <rFont val="Arial Narrow"/>
        <family val="2"/>
        <charset val="238"/>
      </rPr>
      <t xml:space="preserve">
 (TREPANACJA CZASZKI; KRANITOMIA - (TK)
</t>
    </r>
    <r>
      <rPr>
        <b/>
        <sz val="10"/>
        <rFont val="Arial Narrow"/>
        <family val="2"/>
        <charset val="238"/>
      </rPr>
      <t>1 x</t>
    </r>
    <r>
      <rPr>
        <sz val="10"/>
        <rFont val="Arial Narrow"/>
        <family val="2"/>
        <charset val="238"/>
      </rPr>
      <t xml:space="preserve">  Osłona na stolik Mayo typu worek o wymiarach min 80 cm x 140cm, wykonany z mocnej  foli PE  
</t>
    </r>
    <r>
      <rPr>
        <b/>
        <sz val="10"/>
        <rFont val="Arial Narrow"/>
        <family val="2"/>
        <charset val="238"/>
      </rPr>
      <t>1 x</t>
    </r>
    <r>
      <rPr>
        <sz val="10"/>
        <rFont val="Arial Narrow"/>
        <family val="2"/>
        <charset val="238"/>
      </rPr>
      <t xml:space="preserve"> Serweta  na stolik Mayo wykonana z sms ,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 xml:space="preserve">1 x </t>
    </r>
    <r>
      <rPr>
        <sz val="10"/>
        <rFont val="Arial Narrow"/>
        <family val="2"/>
        <charset val="238"/>
      </rPr>
      <t xml:space="preserve">Serweta główna wykonana z włókniny typu SMS o gramaturze min 51 g/ m2  o wymiarach min 180x 250  cm posiadająca otwór min 22 x 22 cm wypełniony folią chirurgiczną o grubości folii 23 -25 mikronów, paroprzepuszczalności  400 - 600 g/m2/24h), serweta zintegrowana z workiem do odprowadzania płynów w kształcie trójkąta równoramiennego z usztywnieniem do kształtowania worka, wielkość worka 50 cm x 50 cm.
Fartuch chirurgiczny wykonany z włókniny typu sms o łacznej gramaturze w części krytycznej  min 72g/m2, wzmocniony w części przedniej i na rękawach, wzmocnienie na rękawach powinno sięgać  min 20 cm powyżej łokcia.- rozmiar L- 1szt,  XL- 2 szt. 
</t>
    </r>
    <r>
      <rPr>
        <b/>
        <sz val="10"/>
        <rFont val="Arial Narrow"/>
        <family val="2"/>
        <charset val="238"/>
      </rPr>
      <t>1 x</t>
    </r>
    <r>
      <rPr>
        <sz val="10"/>
        <rFont val="Arial Narrow"/>
        <family val="2"/>
        <charset val="238"/>
      </rPr>
      <t xml:space="preserve"> Jednokomorowa kieszeń samoprzylepna 25 x 26 cm
</t>
    </r>
    <r>
      <rPr>
        <b/>
        <sz val="10"/>
        <rFont val="Arial Narrow"/>
        <family val="2"/>
        <charset val="238"/>
      </rPr>
      <t xml:space="preserve">1 x Organizer przewodów (rzepy przylepny) o wymiarach  min  2 cm x 22cm.
Całość owinięta w serwetę z laminatu nieprzemakalnego o wymiarach 150 x 200 cm, jako przykrycie stolika narzędziowego.
</t>
    </r>
  </si>
  <si>
    <r>
      <rPr>
        <b/>
        <sz val="10"/>
        <rFont val="Arial Narrow"/>
        <family val="2"/>
        <charset val="238"/>
      </rPr>
      <t>Zestaw do chirurgi szczękowej</t>
    </r>
    <r>
      <rPr>
        <sz val="10"/>
        <rFont val="Arial Narrow"/>
        <family val="2"/>
        <charset val="238"/>
      </rPr>
      <t xml:space="preserve">
Skład zestawu
</t>
    </r>
    <r>
      <rPr>
        <b/>
        <sz val="10"/>
        <rFont val="Arial Narrow"/>
        <family val="2"/>
        <charset val="238"/>
      </rPr>
      <t xml:space="preserve">1 x </t>
    </r>
    <r>
      <rPr>
        <sz val="10"/>
        <rFont val="Arial Narrow"/>
        <family val="2"/>
        <charset val="238"/>
      </rPr>
      <t xml:space="preserve">serweta na stół narzędziowy wzmocniona 140 x 190 cm  jako opakowanie zestawu
</t>
    </r>
    <r>
      <rPr>
        <b/>
        <sz val="10"/>
        <rFont val="Arial Narrow"/>
        <family val="2"/>
        <charset val="238"/>
      </rPr>
      <t>1 x</t>
    </r>
    <r>
      <rPr>
        <sz val="10"/>
        <rFont val="Arial Narrow"/>
        <family val="2"/>
        <charset val="238"/>
      </rPr>
      <t xml:space="preserve"> serweta dwuwarstwowa wzmocniona 200 x 300 cm z wycięciem „U”  6,5  x 55 cm
</t>
    </r>
    <r>
      <rPr>
        <b/>
        <sz val="10"/>
        <rFont val="Arial Narrow"/>
        <family val="2"/>
        <charset val="238"/>
      </rPr>
      <t>1 x</t>
    </r>
    <r>
      <rPr>
        <sz val="10"/>
        <rFont val="Arial Narrow"/>
        <family val="2"/>
        <charset val="238"/>
      </rPr>
      <t xml:space="preserve"> fartuch chirurgiczny standardowy L - 
</t>
    </r>
    <r>
      <rPr>
        <b/>
        <sz val="10"/>
        <rFont val="Arial Narrow"/>
        <family val="2"/>
        <charset val="238"/>
      </rPr>
      <t>2 x</t>
    </r>
    <r>
      <rPr>
        <sz val="10"/>
        <rFont val="Arial Narrow"/>
        <family val="2"/>
        <charset val="238"/>
      </rPr>
      <t xml:space="preserve"> fartuch chirurgiczny standardowy XL - 
Fartuchy chirurgiczny  wykonany z włókniny typu SMS; gramatura min. 40g/m2. Fartuch u góry zapinany na taśmę z możliwością ufiksowania w dowolnym miejscu na plecach. Rękaw zakończony elastycznym mankietem z dzianiny. Tylne części fartucha zachodzące na siebie. Szwy wykonane techniką ultradźwiękową lub inna zgpdną z ww normą Odporność na przesiąkanie płynów materiału podstawowego min. 40 cm H2O współcznnik barierowości BI =3,1
</t>
    </r>
    <r>
      <rPr>
        <b/>
        <sz val="10"/>
        <rFont val="Arial Narrow"/>
        <family val="2"/>
        <charset val="238"/>
      </rPr>
      <t>1 x</t>
    </r>
    <r>
      <rPr>
        <sz val="10"/>
        <rFont val="Arial Narrow"/>
        <family val="2"/>
        <charset val="238"/>
      </rPr>
      <t xml:space="preserve"> uchwyt typu rzep 2 x 23 cm
</t>
    </r>
    <r>
      <rPr>
        <b/>
        <sz val="10"/>
        <rFont val="Arial Narrow"/>
        <family val="2"/>
        <charset val="238"/>
      </rPr>
      <t>4 x</t>
    </r>
    <r>
      <rPr>
        <sz val="10"/>
        <rFont val="Arial Narrow"/>
        <family val="2"/>
        <charset val="238"/>
      </rPr>
      <t xml:space="preserve"> ręcznik celulozowy 30 x 33 cm
</t>
    </r>
    <r>
      <rPr>
        <b/>
        <sz val="10"/>
        <rFont val="Arial Narrow"/>
        <family val="2"/>
        <charset val="238"/>
      </rPr>
      <t>1 x</t>
    </r>
    <r>
      <rPr>
        <sz val="10"/>
        <rFont val="Arial Narrow"/>
        <family val="2"/>
        <charset val="238"/>
      </rPr>
      <t xml:space="preserve">  osłona na stolik Mayo 80 x 145 cm, złożona  w sposób umozliwający łatwa aplikację np. teleskopowo.
</t>
    </r>
    <r>
      <rPr>
        <b/>
        <sz val="10"/>
        <rFont val="Arial Narrow"/>
        <family val="2"/>
        <charset val="238"/>
      </rPr>
      <t>1 x</t>
    </r>
    <r>
      <rPr>
        <sz val="10"/>
        <rFont val="Arial Narrow"/>
        <family val="2"/>
        <charset val="238"/>
      </rPr>
      <t xml:space="preserve"> taśma samoprzylepna 10 x 50 cm
</t>
    </r>
    <r>
      <rPr>
        <b/>
        <sz val="10"/>
        <rFont val="Arial Narrow"/>
        <family val="2"/>
        <charset val="238"/>
      </rPr>
      <t>20 x</t>
    </r>
    <r>
      <rPr>
        <sz val="10"/>
        <rFont val="Arial Narrow"/>
        <family val="2"/>
        <charset val="238"/>
      </rPr>
      <t xml:space="preserve"> ES kompres z gazy 10 x 10 cm, 12 warstw 17 nitek
</t>
    </r>
    <r>
      <rPr>
        <b/>
        <sz val="10"/>
        <rFont val="Arial Narrow"/>
        <family val="2"/>
        <charset val="238"/>
      </rPr>
      <t>2 x</t>
    </r>
    <r>
      <rPr>
        <sz val="10"/>
        <rFont val="Arial Narrow"/>
        <family val="2"/>
        <charset val="238"/>
      </rPr>
      <t xml:space="preserve"> pojemnik plastikowy 60 ml ( 5,8 x 2, 9 cm)
</t>
    </r>
    <r>
      <rPr>
        <b/>
        <sz val="10"/>
        <rFont val="Arial Narrow"/>
        <family val="2"/>
        <charset val="238"/>
      </rPr>
      <t>1 x</t>
    </r>
    <r>
      <rPr>
        <sz val="10"/>
        <rFont val="Arial Narrow"/>
        <family val="2"/>
        <charset val="238"/>
      </rPr>
      <t xml:space="preserve"> pojemnik plastikowy 250 ml ( 9,3 x 5, 4 cm)
</t>
    </r>
    <r>
      <rPr>
        <b/>
        <sz val="10"/>
        <rFont val="Arial Narrow"/>
        <family val="2"/>
        <charset val="238"/>
      </rPr>
      <t>1 x</t>
    </r>
    <r>
      <rPr>
        <sz val="10"/>
        <rFont val="Arial Narrow"/>
        <family val="2"/>
        <charset val="238"/>
      </rPr>
      <t xml:space="preserve"> pojemnik plastikowy nerkowaty 700 ml
</t>
    </r>
    <r>
      <rPr>
        <b/>
        <sz val="10"/>
        <rFont val="Arial Narrow"/>
        <family val="2"/>
        <charset val="238"/>
      </rPr>
      <t>1 x</t>
    </r>
    <r>
      <rPr>
        <sz val="10"/>
        <rFont val="Arial Narrow"/>
        <family val="2"/>
        <charset val="238"/>
      </rPr>
      <t xml:space="preserve"> podstawka pod skalpele, 3 miejsca, fioletowa
</t>
    </r>
    <r>
      <rPr>
        <b/>
        <sz val="10"/>
        <rFont val="Arial Narrow"/>
        <family val="2"/>
        <charset val="238"/>
      </rPr>
      <t>1 x</t>
    </r>
    <r>
      <rPr>
        <sz val="10"/>
        <rFont val="Arial Narrow"/>
        <family val="2"/>
        <charset val="238"/>
      </rPr>
      <t xml:space="preserve"> kleszczyki plastikowe 19 cm
</t>
    </r>
    <r>
      <rPr>
        <b/>
        <sz val="10"/>
        <rFont val="Arial Narrow"/>
        <family val="2"/>
        <charset val="238"/>
      </rPr>
      <t>1 x</t>
    </r>
    <r>
      <rPr>
        <sz val="10"/>
        <rFont val="Arial Narrow"/>
        <family val="2"/>
        <charset val="238"/>
      </rPr>
      <t xml:space="preserve"> dren do ssaka 25/8,33 CH/mm długość 300 cm
</t>
    </r>
    <r>
      <rPr>
        <b/>
        <sz val="10"/>
        <rFont val="Arial Narrow"/>
        <family val="2"/>
        <charset val="238"/>
      </rPr>
      <t>1 x</t>
    </r>
    <r>
      <rPr>
        <sz val="10"/>
        <rFont val="Arial Narrow"/>
        <family val="2"/>
        <charset val="238"/>
      </rPr>
      <t xml:space="preserve"> kieszeń dwu-sekcyjna o wielkości  min 35 x 40 cm
</t>
    </r>
    <r>
      <rPr>
        <b/>
        <sz val="10"/>
        <rFont val="Arial Narrow"/>
        <family val="2"/>
        <charset val="238"/>
      </rPr>
      <t>2 x</t>
    </r>
    <r>
      <rPr>
        <sz val="10"/>
        <rFont val="Arial Narrow"/>
        <family val="2"/>
        <charset val="238"/>
      </rPr>
      <t xml:space="preserve"> styrzykawka Luer 5 ml
</t>
    </r>
    <r>
      <rPr>
        <b/>
        <sz val="10"/>
        <rFont val="Arial Narrow"/>
        <family val="2"/>
        <charset val="238"/>
      </rPr>
      <t>2 x</t>
    </r>
    <r>
      <rPr>
        <sz val="10"/>
        <rFont val="Arial Narrow"/>
        <family val="2"/>
        <charset val="238"/>
      </rPr>
      <t xml:space="preserve"> strzykawka  Luer 20 ml
</t>
    </r>
    <r>
      <rPr>
        <b/>
        <sz val="10"/>
        <rFont val="Arial Narrow"/>
        <family val="2"/>
        <charset val="238"/>
      </rPr>
      <t>Wymagania</t>
    </r>
    <r>
      <rPr>
        <sz val="10"/>
        <rFont val="Arial Narrow"/>
        <family val="2"/>
        <charset val="238"/>
      </rPr>
      <t xml:space="preserve">. Materiał z którego wykonane sa serwety i fartuchy zgodny z wymogami normy PN-EN 13795 (1-3) lub równoważnej Serwety operacyjne min. dwuwarstwowe o minimalnej gramaturze w obszarze mniej krytycznym, bez padu chłonnego 55g/m2, pad chłonny w obszarze krytycznym 55g/m2. Łączna chłonność w obszarze krytycznym  min 542 ml/m2. Odporność na przenikanie cieczy min. 200 cm H2O oraz odporności na rozerwanie na sucho w strefie niewzmocnionej min. 161 kPa, w strefie wzmocnionej min. 361 kPa. </t>
    </r>
  </si>
  <si>
    <r>
      <rPr>
        <b/>
        <sz val="10"/>
        <rFont val="Arial Narrow"/>
        <family val="2"/>
        <charset val="238"/>
      </rPr>
      <t xml:space="preserve"> Zestaw do operacji ucha </t>
    </r>
    <r>
      <rPr>
        <sz val="10"/>
        <rFont val="Arial Narrow"/>
        <family val="2"/>
        <charset val="238"/>
      </rPr>
      <t xml:space="preserve">
</t>
    </r>
    <r>
      <rPr>
        <b/>
        <sz val="10"/>
        <rFont val="Arial Narrow"/>
        <family val="2"/>
        <charset val="238"/>
      </rPr>
      <t xml:space="preserve">1 x </t>
    </r>
    <r>
      <rPr>
        <sz val="10"/>
        <rFont val="Arial Narrow"/>
        <family val="2"/>
        <charset val="238"/>
      </rPr>
      <t xml:space="preserve">serweta na stół narzędziowy wzmocniona 140 x 190 cm  jako opakowanie zestawu
</t>
    </r>
    <r>
      <rPr>
        <b/>
        <sz val="10"/>
        <rFont val="Arial Narrow"/>
        <family val="2"/>
        <charset val="238"/>
      </rPr>
      <t>1 x</t>
    </r>
    <r>
      <rPr>
        <sz val="10"/>
        <rFont val="Arial Narrow"/>
        <family val="2"/>
        <charset val="238"/>
      </rPr>
      <t xml:space="preserve"> serweta dwuwarstwowa 170 x 260 cm z otworem wypełnionym folią chirurgiczną 10 x 12 cm. Dookoła otworu worek do zbiórki płynów.
</t>
    </r>
    <r>
      <rPr>
        <b/>
        <sz val="10"/>
        <rFont val="Arial Narrow"/>
        <family val="2"/>
        <charset val="238"/>
      </rPr>
      <t>3 x</t>
    </r>
    <r>
      <rPr>
        <sz val="10"/>
        <rFont val="Arial Narrow"/>
        <family val="2"/>
        <charset val="238"/>
      </rPr>
      <t xml:space="preserve"> ręcznik celulozowy 30 x 33 cm
</t>
    </r>
    <r>
      <rPr>
        <b/>
        <sz val="10"/>
        <rFont val="Arial Narrow"/>
        <family val="2"/>
        <charset val="238"/>
      </rPr>
      <t>1 x</t>
    </r>
    <r>
      <rPr>
        <sz val="10"/>
        <rFont val="Arial Narrow"/>
        <family val="2"/>
        <charset val="238"/>
      </rPr>
      <t xml:space="preserve"> fartuch chirurgiczny standardowy L - 
</t>
    </r>
    <r>
      <rPr>
        <b/>
        <sz val="10"/>
        <rFont val="Arial Narrow"/>
        <family val="2"/>
        <charset val="238"/>
      </rPr>
      <t>1 x</t>
    </r>
    <r>
      <rPr>
        <sz val="10"/>
        <rFont val="Arial Narrow"/>
        <family val="2"/>
        <charset val="238"/>
      </rPr>
      <t xml:space="preserve"> fartuch chirurgiczny standardowy XL - 
Fartuchy chirurgiczny  wykonany z włókniny typu SMS; gramatura min. 40g/m2. Fartuch u góry zapinany na taśmę z możliwością ufiksowania w dowolnym miejscu na plecach. Rękaw zakończony elastycznym mankietem z dzianiny. Tylne części fartucha zachodzące na siebie. Szwy wykonane techniką ultradźwiękową lub inna zgodną z ww normą Odporność na przesiąkanie płynów materiału podstawowego min. 40 cm H2O współcznnik barierowości BI =3,1
</t>
    </r>
    <r>
      <rPr>
        <b/>
        <sz val="10"/>
        <rFont val="Arial Narrow"/>
        <family val="2"/>
        <charset val="238"/>
      </rPr>
      <t>1 x</t>
    </r>
    <r>
      <rPr>
        <sz val="10"/>
        <rFont val="Arial Narrow"/>
        <family val="2"/>
        <charset val="238"/>
      </rPr>
      <t xml:space="preserve"> uchwyt typu rzep 2 x 23 cm
</t>
    </r>
    <r>
      <rPr>
        <b/>
        <sz val="10"/>
        <rFont val="Arial Narrow"/>
        <family val="2"/>
        <charset val="238"/>
      </rPr>
      <t>1 x</t>
    </r>
    <r>
      <rPr>
        <sz val="10"/>
        <rFont val="Arial Narrow"/>
        <family val="2"/>
        <charset val="238"/>
      </rPr>
      <t xml:space="preserve"> serweta na stolik Mayo 80 x 145 cm, złożona  w sposób umozliwający łatwa aplikację np. teleskopo.
</t>
    </r>
    <r>
      <rPr>
        <b/>
        <sz val="10"/>
        <rFont val="Arial Narrow"/>
        <family val="2"/>
        <charset val="238"/>
      </rPr>
      <t>1 x</t>
    </r>
    <r>
      <rPr>
        <sz val="10"/>
        <rFont val="Arial Narrow"/>
        <family val="2"/>
        <charset val="238"/>
      </rPr>
      <t xml:space="preserve"> strzykawka 5 ml
</t>
    </r>
    <r>
      <rPr>
        <b/>
        <sz val="10"/>
        <rFont val="Arial Narrow"/>
        <family val="2"/>
        <charset val="238"/>
      </rPr>
      <t>1 x</t>
    </r>
    <r>
      <rPr>
        <sz val="10"/>
        <rFont val="Arial Narrow"/>
        <family val="2"/>
        <charset val="238"/>
      </rPr>
      <t xml:space="preserve"> strzykawka 10 ml
</t>
    </r>
    <r>
      <rPr>
        <b/>
        <sz val="10"/>
        <rFont val="Arial Narrow"/>
        <family val="2"/>
        <charset val="238"/>
      </rPr>
      <t>1 x</t>
    </r>
    <r>
      <rPr>
        <sz val="10"/>
        <rFont val="Arial Narrow"/>
        <family val="2"/>
        <charset val="238"/>
      </rPr>
      <t xml:space="preserve"> strzykawka 20 ml
</t>
    </r>
    <r>
      <rPr>
        <b/>
        <sz val="10"/>
        <rFont val="Arial Narrow"/>
        <family val="2"/>
        <charset val="238"/>
      </rPr>
      <t>1 x</t>
    </r>
    <r>
      <rPr>
        <sz val="10"/>
        <rFont val="Arial Narrow"/>
        <family val="2"/>
        <charset val="238"/>
      </rPr>
      <t xml:space="preserve"> taśma samoprzylepna 10 x 50 cm
</t>
    </r>
    <r>
      <rPr>
        <b/>
        <sz val="10"/>
        <rFont val="Arial Narrow"/>
        <family val="2"/>
        <charset val="238"/>
      </rPr>
      <t xml:space="preserve">1 x </t>
    </r>
    <r>
      <rPr>
        <sz val="10"/>
        <rFont val="Arial Narrow"/>
        <family val="2"/>
        <charset val="238"/>
      </rPr>
      <t xml:space="preserve">kleszczyki plastikowe okienkowe 19 cm
</t>
    </r>
    <r>
      <rPr>
        <b/>
        <sz val="10"/>
        <rFont val="Arial Narrow"/>
        <family val="2"/>
        <charset val="238"/>
      </rPr>
      <t>20 x</t>
    </r>
    <r>
      <rPr>
        <sz val="10"/>
        <rFont val="Arial Narrow"/>
        <family val="2"/>
        <charset val="238"/>
      </rPr>
      <t xml:space="preserve"> ES kompres z gazy 10 x 10 cm, 8 warstw, 17 nitek
</t>
    </r>
    <r>
      <rPr>
        <b/>
        <sz val="10"/>
        <rFont val="Arial Narrow"/>
        <family val="2"/>
        <charset val="238"/>
      </rPr>
      <t>1 x</t>
    </r>
    <r>
      <rPr>
        <sz val="10"/>
        <rFont val="Arial Narrow"/>
        <family val="2"/>
        <charset val="238"/>
      </rPr>
      <t xml:space="preserve"> dren do ssaka 25/8,33 CH/mm długość 300 cm
</t>
    </r>
    <r>
      <rPr>
        <b/>
        <sz val="10"/>
        <rFont val="Arial Narrow"/>
        <family val="2"/>
        <charset val="238"/>
      </rPr>
      <t>1 x</t>
    </r>
    <r>
      <rPr>
        <sz val="10"/>
        <rFont val="Arial Narrow"/>
        <family val="2"/>
        <charset val="238"/>
      </rPr>
      <t xml:space="preserve"> podstawka pod skalpele, 3 miejsca , fioletowa
</t>
    </r>
    <r>
      <rPr>
        <b/>
        <sz val="10"/>
        <rFont val="Arial Narrow"/>
        <family val="2"/>
        <charset val="238"/>
      </rPr>
      <t xml:space="preserve">1 x miska plastikowa nerkowata 700 ml
Materiał z którego wykonane są serwety i fartuchy zgodny z wymogami normy PN-EN 13795 (1-3) lub równoważną Serwety operacyjne wykonane z min dwuwarstwowego laminatu (włókniny polipropylenowej i folii polietylenowej o minimalnej gramaturze materiału 55g/m2. Chłonność materiału laminatu min. 155ml/m2. Odporność na przenikanie cieczy min. 200 cm H2O oraz odporności na rozerwanie na sucho w strefie niewzmocnionej min. 155 kPa. </t>
    </r>
  </si>
  <si>
    <t>Słownie wartość brutto zadania nr 41…………………………………………………………………………………………………………………………………………………………………………………………………..zł</t>
  </si>
  <si>
    <r>
      <rPr>
        <b/>
        <sz val="10"/>
        <rFont val="Arial Narrow"/>
        <family val="2"/>
        <charset val="238"/>
      </rPr>
      <t xml:space="preserve">Jednorazowa igła kulkowa typu LUER-LOOK </t>
    </r>
    <r>
      <rPr>
        <sz val="10"/>
        <rFont val="Arial Narrow"/>
        <family val="2"/>
        <charset val="238"/>
      </rPr>
      <t xml:space="preserve">18G długość 120 mm , odporna na wyginanie przy zachowaniu światła igły, zakończona kulką , pakowana  pojedynczo. 
</t>
    </r>
    <r>
      <rPr>
        <b/>
        <sz val="10"/>
        <rFont val="Arial Narrow"/>
        <family val="2"/>
        <charset val="238"/>
      </rPr>
      <t xml:space="preserve">Partia próbna 1 szt. 
</t>
    </r>
  </si>
  <si>
    <r>
      <rPr>
        <b/>
        <sz val="10"/>
        <rFont val="Arial Narrow"/>
        <family val="2"/>
        <charset val="238"/>
      </rPr>
      <t>Sterylna osłona na mikroskop typu LEICA M525</t>
    </r>
    <r>
      <rPr>
        <sz val="10"/>
        <rFont val="Arial Narrow"/>
        <family val="2"/>
        <charset val="238"/>
      </rPr>
      <t xml:space="preserve">  będący na wyposażeniu Zamawiającego-  bez lateksowa z soczewką Armatec do osłony w mikroskopie z trzema okularami. Rozmiar osłony 117cm x 305cm Soczewka szklana, skośna o przezierności, odporna na zarysowania. Wyposażona w pięć  pasów ściągających – umożliwiające mocowanie na mikroskopie.</t>
    </r>
    <r>
      <rPr>
        <b/>
        <sz val="10"/>
        <rFont val="Arial Narrow"/>
        <family val="2"/>
        <charset val="238"/>
      </rPr>
      <t xml:space="preserve">Partia próbna 1 sztuka  </t>
    </r>
    <r>
      <rPr>
        <sz val="10"/>
        <rFont val="Arial Narrow"/>
        <family val="2"/>
        <charset val="238"/>
      </rPr>
      <t xml:space="preserve">
 </t>
    </r>
  </si>
  <si>
    <t>Słownie wartość brutto zadania nr 42…………………………………………………………………………………………………………………………………………………………………………………………………..zł</t>
  </si>
  <si>
    <t>Słownie wartość brutto zadania nr 43:…………………………………………………………………………………………………………………………………………………………………………………………………..zł</t>
  </si>
  <si>
    <r>
      <rPr>
        <b/>
        <sz val="10"/>
        <rFont val="Arial Narrow"/>
        <family val="2"/>
        <charset val="238"/>
      </rPr>
      <t>Fartuch medyczny ochronny</t>
    </r>
    <r>
      <rPr>
        <sz val="10"/>
        <rFont val="Arial Narrow"/>
        <family val="2"/>
        <charset val="238"/>
      </rPr>
      <t xml:space="preserve"> wykonany z włókniny polipropylenowej o gramaturze 25g/m2, stanowiacej barierię dla mikroorganizmów o dobrej przepuszczalności powietrza, wiązany na troki, rękawy wykończone elastycznymi mankietami poliestrowymi  posiadający przedłużone poły do zakładania na plecach, Rozmiar L, XlL - do wyboru Zamawiającego  Pakowane w higieniczny worek foliowy wyposażony w etykietą informacyjną.</t>
    </r>
    <r>
      <rPr>
        <b/>
        <sz val="10"/>
        <rFont val="Arial Narrow"/>
        <family val="2"/>
        <charset val="238"/>
      </rPr>
      <t xml:space="preserve"> Partia próbna 1 szt </t>
    </r>
  </si>
  <si>
    <r>
      <rPr>
        <b/>
        <sz val="10"/>
        <rFont val="Arial Narrow"/>
        <family val="2"/>
        <charset val="238"/>
      </rPr>
      <t>Czepek medyczny</t>
    </r>
    <r>
      <rPr>
        <sz val="10"/>
        <rFont val="Arial Narrow"/>
        <family val="2"/>
        <charset val="238"/>
      </rPr>
      <t xml:space="preserve"> typu beret ściągany gumką średnica min 50 cm, wykonany z przewiewnej włókniny polipropylenowej, pakowane w kartonik umożliwiający wyjmowanie pojedynczych sztuk,  jednorazowego użytku niejałowy. </t>
    </r>
    <r>
      <rPr>
        <b/>
        <sz val="10"/>
        <rFont val="Arial Narrow"/>
        <family val="2"/>
        <charset val="238"/>
      </rPr>
      <t xml:space="preserve">Partia próbna 1 karton </t>
    </r>
    <r>
      <rPr>
        <sz val="10"/>
        <rFont val="Arial Narrow"/>
        <family val="2"/>
        <charset val="238"/>
      </rPr>
      <t xml:space="preserve">
</t>
    </r>
  </si>
  <si>
    <r>
      <rPr>
        <b/>
        <sz val="10"/>
        <rFont val="Arial Narrow"/>
        <family val="2"/>
        <charset val="238"/>
      </rPr>
      <t>Serweta okulistyczna</t>
    </r>
    <r>
      <rPr>
        <sz val="10"/>
        <rFont val="Arial Narrow"/>
        <family val="2"/>
        <charset val="238"/>
      </rPr>
      <t xml:space="preserve"> z włókniny trójwarstwowej typu SMS lub laminatu dwuwarstwowego o rozm.ok 130 cm x 130 cm z otworem ok 7 cm x 10 cm  umieszczonym centralnie  i folią samoprzylepną oraz  ze zintegrowaną torbą na płyny , wykonana z miękkiej i oddychającej włókniny z wytrzymałością na  rozciąganie (&gt; 100 N ) I wypychanie na sucho/mokro (&gt; 150kPa)</t>
    </r>
  </si>
  <si>
    <r>
      <rPr>
        <b/>
        <sz val="10"/>
        <rFont val="Arial Narrow"/>
        <family val="2"/>
        <charset val="238"/>
      </rPr>
      <t>Osłona na podłokietnik</t>
    </r>
    <r>
      <rPr>
        <sz val="10"/>
        <rFont val="Arial Narrow"/>
        <family val="2"/>
        <charset val="238"/>
      </rPr>
      <t xml:space="preserve">  ok 30 x 75 cm z taśmą lepną zabezpieczającą przed osunięciem się osłony z  podłokietnika. Pakowane po 2 szt.</t>
    </r>
  </si>
  <si>
    <r>
      <rPr>
        <b/>
        <sz val="10"/>
        <rFont val="Arial Narrow"/>
        <family val="2"/>
        <charset val="238"/>
      </rPr>
      <t>Serweta operacyjna</t>
    </r>
    <r>
      <rPr>
        <sz val="10"/>
        <rFont val="Arial Narrow"/>
        <family val="2"/>
        <charset val="238"/>
      </rPr>
      <t xml:space="preserve"> o rozm. 75 cm x 90 cm, z laminatu 2-warstwowego o wytrzymałości na rozciąganie( &gt; 90 N)I wypychanie na sucho/mokro  ( &gt;150kPa )  </t>
    </r>
  </si>
  <si>
    <r>
      <rPr>
        <b/>
        <sz val="10"/>
        <rFont val="Arial Narrow"/>
        <family val="2"/>
        <charset val="238"/>
      </rPr>
      <t>Serweta operacyjna</t>
    </r>
    <r>
      <rPr>
        <sz val="10"/>
        <rFont val="Arial Narrow"/>
        <family val="2"/>
        <charset val="238"/>
      </rPr>
      <t xml:space="preserve"> o rozm. 75 x 90 cm z otworem samoprzlepnym o średnicy ok 7-8  cm , z laminatu 2-warstwowego  i wytrzymałości na rozciąganie wypychanie  na sucho/mokro   .</t>
    </r>
  </si>
  <si>
    <r>
      <rPr>
        <b/>
        <sz val="10"/>
        <rFont val="Arial Narrow"/>
        <family val="2"/>
        <charset val="238"/>
      </rPr>
      <t>Linia płucząca</t>
    </r>
    <r>
      <rPr>
        <sz val="10"/>
        <rFont val="Arial Narrow"/>
        <family val="2"/>
        <charset val="238"/>
      </rPr>
      <t xml:space="preserve"> trwale połączona z przetwornikiem wyposażona w biuretę zabezpieczoną filtrem. Przetwornuik ciśnieniowy z łatwym i ergonomicznym przepłukiwaniem  i odpowietrzaniem  układu za pomocą wypustki i skrzydełek, kraniki trójdrożne posiadające wyczuwalny i optyczny identyfikator przepływu. Linie ciśnieniowe z grubościennymi i elastycznymi drenami. Linie ciśnieniowe i infuzyjne spięte taśmami, zaestawy posiadające dodatkowe koreczki . Zestaw niewrażliwy na zakłucenia rezonansowe z wiernym odwzorowaniem sygnału. Zestwa posiadający przewód z wodoszczelnym gniazdem z zabezpieczeniem przed przypadkową kontaminacją. Zestaw wykonany z materiału apiroggennego i nietrombogennego: dopuszczony do pracy w srodowisku MRI. Sterylny poakowany pojedyńczo. Kompatybilny z modułem  Medex Abbot</t>
    </r>
  </si>
  <si>
    <t>Razem Zadanie nr 53:</t>
  </si>
  <si>
    <r>
      <rPr>
        <b/>
        <sz val="10"/>
        <rFont val="Arial Narrow"/>
        <family val="2"/>
        <charset val="238"/>
      </rPr>
      <t xml:space="preserve">Zestaw do ablacji </t>
    </r>
    <r>
      <rPr>
        <sz val="10"/>
        <rFont val="Arial Narrow"/>
        <family val="2"/>
        <charset val="238"/>
      </rPr>
      <t xml:space="preserve">
Skład zestawu : 
</t>
    </r>
    <r>
      <rPr>
        <b/>
        <sz val="10"/>
        <rFont val="Arial Narrow"/>
        <family val="2"/>
        <charset val="238"/>
      </rPr>
      <t xml:space="preserve">1 x </t>
    </r>
    <r>
      <rPr>
        <sz val="10"/>
        <rFont val="Arial Narrow"/>
        <family val="2"/>
        <charset val="238"/>
      </rPr>
      <t xml:space="preserve">serweta o wymiarach 210 x 290 cm wykonana z włókniny typu SMS o gramaturze 54g/m2. Serweta posiada dwa otwory udowe o średnicy 12 cm otoczone taśmą lepną. Dookoła otworów warstwa absorbująca o gramaturze 150,6 g/m2, o wymiarach 120 x 80 cm 
</t>
    </r>
    <r>
      <rPr>
        <b/>
        <sz val="10"/>
        <rFont val="Arial Narrow"/>
        <family val="2"/>
        <charset val="238"/>
      </rPr>
      <t xml:space="preserve">2x </t>
    </r>
    <r>
      <rPr>
        <sz val="10"/>
        <rFont val="Arial Narrow"/>
        <family val="2"/>
        <charset val="238"/>
      </rPr>
      <t xml:space="preserve"> fartuch chirurgiczny wykonany z trójwarstwowej włókniny typu SMS o gramaturze min. 44 g/m2 rozm. L –  (jeden zapakowany osobno) 
</t>
    </r>
    <r>
      <rPr>
        <b/>
        <sz val="10"/>
        <rFont val="Arial Narrow"/>
        <family val="2"/>
        <charset val="238"/>
      </rPr>
      <t>2 x</t>
    </r>
    <r>
      <rPr>
        <sz val="10"/>
        <rFont val="Arial Narrow"/>
        <family val="2"/>
        <charset val="238"/>
      </rPr>
      <t xml:space="preserve"> ręcznik chłonny 30x40cm 
</t>
    </r>
    <r>
      <rPr>
        <b/>
        <sz val="10"/>
        <rFont val="Arial Narrow"/>
        <family val="2"/>
        <charset val="238"/>
      </rPr>
      <t xml:space="preserve">1 x </t>
    </r>
    <r>
      <rPr>
        <sz val="10"/>
        <rFont val="Arial Narrow"/>
        <family val="2"/>
        <charset val="238"/>
      </rPr>
      <t xml:space="preserve">miseczka plastikowa przezroczysta z podziałką min.250ml
</t>
    </r>
    <r>
      <rPr>
        <b/>
        <sz val="10"/>
        <rFont val="Arial Narrow"/>
        <family val="2"/>
        <charset val="238"/>
      </rPr>
      <t>2 x</t>
    </r>
    <r>
      <rPr>
        <sz val="10"/>
        <rFont val="Arial Narrow"/>
        <family val="2"/>
        <charset val="238"/>
      </rPr>
      <t xml:space="preserve"> miseczka plastikowa przezroczysta z podziałką min.500ml
</t>
    </r>
    <r>
      <rPr>
        <b/>
        <sz val="10"/>
        <rFont val="Arial Narrow"/>
        <family val="2"/>
        <charset val="238"/>
      </rPr>
      <t>50 x</t>
    </r>
    <r>
      <rPr>
        <sz val="10"/>
        <rFont val="Arial Narrow"/>
        <family val="2"/>
        <charset val="238"/>
      </rPr>
      <t xml:space="preserve"> gaziki 8 - warstwowe o wymiarach 7,5 x 7,5 cm - 50 szt. 
</t>
    </r>
    <r>
      <rPr>
        <b/>
        <sz val="10"/>
        <rFont val="Arial Narrow"/>
        <family val="2"/>
        <charset val="238"/>
      </rPr>
      <t xml:space="preserve">1 x </t>
    </r>
    <r>
      <rPr>
        <sz val="10"/>
        <rFont val="Arial Narrow"/>
        <family val="2"/>
        <charset val="238"/>
      </rPr>
      <t xml:space="preserve"> strzykawka 10 ml typ luer
</t>
    </r>
    <r>
      <rPr>
        <b/>
        <sz val="10"/>
        <rFont val="Arial Narrow"/>
        <family val="2"/>
        <charset val="238"/>
      </rPr>
      <t>1 x</t>
    </r>
    <r>
      <rPr>
        <sz val="10"/>
        <rFont val="Arial Narrow"/>
        <family val="2"/>
        <charset val="238"/>
      </rPr>
      <t xml:space="preserve"> strzykawka 20 ml typ luer 
</t>
    </r>
    <r>
      <rPr>
        <b/>
        <sz val="10"/>
        <rFont val="Arial Narrow"/>
        <family val="2"/>
        <charset val="238"/>
      </rPr>
      <t>1 x</t>
    </r>
    <r>
      <rPr>
        <sz val="10"/>
        <rFont val="Arial Narrow"/>
        <family val="2"/>
        <charset val="238"/>
      </rPr>
      <t xml:space="preserve">  igła nr 0,8 x 40 mm. 
</t>
    </r>
    <r>
      <rPr>
        <b/>
        <sz val="10"/>
        <rFont val="Arial Narrow"/>
        <family val="2"/>
        <charset val="238"/>
      </rPr>
      <t>1 x</t>
    </r>
    <r>
      <rPr>
        <sz val="10"/>
        <rFont val="Arial Narrow"/>
        <family val="2"/>
        <charset val="238"/>
      </rPr>
      <t xml:space="preserve"> igła nr 1,2 x 40 mm 
- strzykawka wkręcana 10 ml – 3 szt. we własnym jałowym opakowaniu 
- strzykawka wkręcana 20 ml – 1 szt. w osobnym jałowym opakowaniu 
- igła angiograficzna Seldingera 1.3 x 70 mm – 1 szt. 
- pokrowiec na przewody (tubus) przezroczysty, rozmiar 14x250cm – 4 szt. w osobnym jałowym opakowaniu.Całość owinięta w nieprzemakalną serwetę o wymiarach 150 x 190 cm o gramaturze 85 g/m2 - jako przykrycie na stolik instrumentariuszki 
</t>
    </r>
    <r>
      <rPr>
        <b/>
        <sz val="10"/>
        <rFont val="Arial Narrow"/>
        <family val="2"/>
        <charset val="238"/>
      </rPr>
      <t>1 x</t>
    </r>
    <r>
      <rPr>
        <sz val="10"/>
        <rFont val="Arial Narrow"/>
        <family val="2"/>
        <charset val="238"/>
      </rPr>
      <t xml:space="preserve"> serweta na stolik zabiegowy, trójwarstwowa o gramaturze min. 70 gr/m2 w rozmiarze 75x100 cm  
</t>
    </r>
    <r>
      <rPr>
        <b/>
        <sz val="10"/>
        <rFont val="Arial Narrow"/>
        <family val="2"/>
        <charset val="238"/>
      </rPr>
      <t xml:space="preserve">1 x  Osłona na ramię C wykonana z przezroczystej, miękkiej dobrze układającej się foli. Osłona jednoczęściowa osłaniająca ramie C na min 1/2 całkowitej długości ramienia C. Pasująca na dolną i górną część ramienia C o dł. min 75x150 cm z min dwiema taśmami mocującymi 
</t>
    </r>
  </si>
  <si>
    <r>
      <rPr>
        <b/>
        <sz val="10"/>
        <rFont val="Arial Narrow"/>
        <family val="2"/>
        <charset val="238"/>
      </rPr>
      <t>Ręcznik kąpielowy 1 x użytku</t>
    </r>
    <r>
      <rPr>
        <sz val="10"/>
        <rFont val="Arial Narrow"/>
        <family val="2"/>
        <charset val="238"/>
      </rPr>
      <t>,chłonn,  wykonany z wysokochłonnego materiału, wzmocniona na całej powierzchni, gramatura 40 g, wymiary min 70 x 80 cm. Pakowane po 50 szt. Opakowanie z .</t>
    </r>
    <r>
      <rPr>
        <b/>
        <sz val="10"/>
        <rFont val="Arial Narrow"/>
        <family val="2"/>
        <charset val="238"/>
      </rPr>
      <t xml:space="preserve"> Partia próbna - 1 szt</t>
    </r>
  </si>
  <si>
    <r>
      <rPr>
        <b/>
        <sz val="10"/>
        <rFont val="Arial Narrow"/>
        <family val="2"/>
        <charset val="238"/>
      </rPr>
      <t>Jednorazowa koszula  dla pacjenta</t>
    </r>
    <r>
      <rPr>
        <sz val="10"/>
        <rFont val="Arial Narrow"/>
        <family val="2"/>
        <charset val="238"/>
      </rPr>
      <t xml:space="preserve"> i do porodu wykonana z miękkiej antystatycznej włókniny poliestrowej o gramaturze min 50g.m2, niepyląca,  nie uczulajacej i niedrażniącej skóry, miekka w dotyku.Zakładana przez głowę z rozcieciem  podkrój w kształcie litery V lub okrągły, z krótkim rękawem Szeroki krój  długość min 90 - 95 cm. Kolor biały,niebieski lub zielony do wyboru Zamawiającego  Rozmiar uniwersalny.  Pakowane w higieniczny worek foliowy z etykietą identyfikująca wyrób
</t>
    </r>
    <r>
      <rPr>
        <b/>
        <sz val="10"/>
        <rFont val="Arial Narrow"/>
        <family val="2"/>
        <charset val="238"/>
      </rPr>
      <t xml:space="preserve">Partia próbna 1 szt. </t>
    </r>
  </si>
  <si>
    <r>
      <rPr>
        <b/>
        <sz val="10"/>
        <rFont val="Arial Narrow"/>
        <family val="2"/>
        <charset val="238"/>
      </rPr>
      <t>Marker skórny, sterylny,</t>
    </r>
    <r>
      <rPr>
        <sz val="10"/>
        <rFont val="Arial Narrow"/>
        <family val="2"/>
        <charset val="238"/>
      </rPr>
      <t xml:space="preserve"> dwustronny z  ciennką i grubą końcówką pisaka, do zaznaczania pola operacyjnego, nietoksyczny, szybkoschnący, nieplamiący, doskonale widoczny niezależnie od koloru skóry, odporny na środki dezynfekujące, fioletowy atrament, skala pomiarowa na korpusie pisaka  min 5 cm, z  linijką dwustronną ze skalą pomiarową  min 15 cm. 
</t>
    </r>
    <r>
      <rPr>
        <b/>
        <sz val="10"/>
        <rFont val="Arial Narrow"/>
        <family val="2"/>
        <charset val="238"/>
      </rPr>
      <t xml:space="preserve">Partia póbna 1 szt
</t>
    </r>
  </si>
  <si>
    <r>
      <rPr>
        <b/>
        <sz val="10"/>
        <rFont val="Arial Narrow"/>
        <family val="2"/>
        <charset val="238"/>
      </rPr>
      <t>Maseczka medyczna (chirurgiczna</t>
    </r>
    <r>
      <rPr>
        <sz val="10"/>
        <rFont val="Arial Narrow"/>
        <family val="2"/>
        <charset val="238"/>
      </rPr>
      <t xml:space="preserve">) typ II- wykonana z bezwonnej trójwarstwowej antyalergicznej włókniny, (środkową warstwę stanowi filtr o wysokiej efektywności filtracji, wewnętrzna warstwa wolna od mikrokosmków, antyalergiczna, nie powodującej podrażnień skóry twarzy, (przebadana dermatologicznie- wynik badania potwierdzony w karcie technicznej producenta,  gwarantująca komfort oddychania (podczas wdechu nie może zasycać się do ust),  wiązana na troki,  długość troczka co najmniej 30 cm, z modelującą kształtką na nos, (kształtka po ufiksowaniu na nosie umożliwia  jej dokładne przyleganie wokół nosa, zgodna z normą PN-EN 14683 lub równoważną i określona w klasie II; Skuteczność filtracji bakteryjnej BFE ≥ 98 %; łatwość oddychania &lt; 29,4 Pa/cm2,  pakowana w sztywny kartonik w formie podajnika  maksymalnie 50 sztuk umożliwiające ich higieniczne przechowywanie oraz łatwość wyjmowania z kartonika – sposób ułożenia maseczek w kartonie powinien zapewniać pobranie tylko jednej maseczki. Maseczka w czasie użytkowania nie może się rozwarstwiać i przemakać, powinna zakrywać twarz w obszarze od grzbietu nosa i zachodzić  głęboko za  podbródek,  kolor do wyboru Zamawiającego spośród co najmniej 2 kolorów tj. niebieski,  zielony. Opakowanie - sztywny kartonik z perforowanym otworem do wyjmowania maseczek, oznaczony nazwą producenta, nr ref, znak CE z numerem, wskazanie normy i  typu maseczki, kolor maseczki, termin przydatności do użytku. 
</t>
    </r>
    <r>
      <rPr>
        <b/>
        <sz val="10"/>
        <rFont val="Arial Narrow"/>
        <family val="2"/>
        <charset val="238"/>
      </rPr>
      <t>Partia próbna : 1 opakowanie (50 sztuk) w kartoniku</t>
    </r>
    <r>
      <rPr>
        <sz val="10"/>
        <rFont val="Arial Narrow"/>
        <family val="2"/>
        <charset val="238"/>
      </rPr>
      <t xml:space="preserve"> 
</t>
    </r>
  </si>
  <si>
    <r>
      <rPr>
        <b/>
        <sz val="10"/>
        <rFont val="Arial Narrow"/>
        <family val="2"/>
        <charset val="238"/>
      </rPr>
      <t>Czepek operacyjny o konstrukcji do wyboru Zamawiającego:
a) ze szwem przez środek czepka, bez gumki w okolicy czoła</t>
    </r>
    <r>
      <rPr>
        <sz val="10"/>
        <rFont val="Arial Narrow"/>
        <family val="2"/>
        <charset val="238"/>
      </rPr>
      <t xml:space="preserve">,  konstrukcja czepka odpowiednia dla osób z długimi włosami
b) </t>
    </r>
    <r>
      <rPr>
        <b/>
        <sz val="10"/>
        <rFont val="Arial Narrow"/>
        <family val="2"/>
        <charset val="238"/>
      </rPr>
      <t>wiązany na troki</t>
    </r>
    <r>
      <rPr>
        <sz val="10"/>
        <rFont val="Arial Narrow"/>
        <family val="2"/>
        <charset val="238"/>
      </rPr>
      <t xml:space="preserve"> z  wydłużoną częścią  przednią umożliwiającą jej wywinięcie i utworzenie przeciwpotnej taśmy.
Czepek wykonany z perforowanej antyalergicznej, miękkiej oddychającej włókniny, (antyalergiczność potwierdzona badaniami w karcie parametrów techniczno-użytkowych producenta),  gramatura 25 g/m2. Czepki pakowane w sztywny kartonik tzw. podajnik  z perforowanym otworem, ułożone pojedynczo tzn. jednoczasowo pobieramy tylko jeden czepek.   
</t>
    </r>
    <r>
      <rPr>
        <b/>
        <sz val="10"/>
        <rFont val="Arial Narrow"/>
        <family val="2"/>
        <charset val="238"/>
      </rPr>
      <t xml:space="preserve">Partia próbna 1 karton czepków ze szwem przez środek czepka bez gumki w okolicy czoła.
</t>
    </r>
  </si>
  <si>
    <r>
      <rPr>
        <b/>
        <sz val="10"/>
        <rFont val="Arial Narrow"/>
        <family val="2"/>
        <charset val="238"/>
      </rPr>
      <t>Czepek operacyjny w kształcie furażerki</t>
    </r>
    <r>
      <rPr>
        <sz val="10"/>
        <rFont val="Arial Narrow"/>
        <family val="2"/>
        <charset val="238"/>
      </rPr>
      <t xml:space="preserve">, przeznaczony dla osób z krótkimi włosami, wykonany z perforowanej antyalergicznej  miękkiej włókniny (antyalergiczność potwierdzona badaniami w karcie parametrów techniczno użytkowych), wykończony podwójną warstwą dookoła głowy o gramaturze 25 g/m2. Czepki pakowane w sztywny kartonik tzw. podajnik  z perforowanym otworem, ułożone pojedynczo tzn. jednoczasowo pobieramy tylko jeden czepek.  </t>
    </r>
    <r>
      <rPr>
        <b/>
        <sz val="10"/>
        <rFont val="Arial Narrow"/>
        <family val="2"/>
        <charset val="238"/>
      </rPr>
      <t xml:space="preserve">Partia próbna  1 karton .
</t>
    </r>
  </si>
  <si>
    <r>
      <rPr>
        <b/>
        <sz val="10"/>
        <rFont val="Arial Narrow"/>
        <family val="2"/>
        <charset val="238"/>
      </rPr>
      <t>Sterylna osłona</t>
    </r>
    <r>
      <rPr>
        <sz val="10"/>
        <rFont val="Arial Narrow"/>
        <family val="2"/>
        <charset val="238"/>
      </rPr>
      <t xml:space="preserve"> do zabezpieczenia detektora promieniowania Gamma Finder II, wykonana z folii odpornej na rozerwania w kształcie stożka z min.jedną taśmą samoprzylepną. Osłona dopasowana do wielkości urządzenia tj.  o max wymiarach: długość 225 mm x wysokość- 46 mm x szerokość  - 52 mm. Wyposażona w jedną etykietę samoprzylepną. 
</t>
    </r>
    <r>
      <rPr>
        <b/>
        <sz val="10"/>
        <rFont val="Arial Narrow"/>
        <family val="2"/>
        <charset val="238"/>
      </rPr>
      <t>Partia próbna 1 szt</t>
    </r>
  </si>
  <si>
    <t xml:space="preserve">Zadanie nr 3 - Sterylne zestawy obłożeń do operacji onkologiczych </t>
  </si>
  <si>
    <t>Razem zadanie nr 54:</t>
  </si>
  <si>
    <t>Słownie wartość brutto zadania nr 54:…………………………………………………………………………………………………………………………………………………………………………………………………..zł</t>
  </si>
  <si>
    <r>
      <rPr>
        <b/>
        <sz val="10"/>
        <rFont val="Arial Narrow"/>
        <family val="2"/>
        <charset val="238"/>
      </rPr>
      <t>Kieszenie na ssak</t>
    </r>
    <r>
      <rPr>
        <sz val="10"/>
        <rFont val="Arial Narrow"/>
        <family val="2"/>
        <charset val="238"/>
      </rPr>
      <t xml:space="preserve"> i końcówki do elektochirurgii: dwudzielna z przylepcem o wymiarach 30 x 40 cm wyposażone w sztywnik wykonana z mocnej przeźroczystej folii PE. Pakowane pojedyńczo. </t>
    </r>
    <r>
      <rPr>
        <b/>
        <sz val="10"/>
        <rFont val="Arial Narrow"/>
        <family val="2"/>
        <charset val="238"/>
      </rPr>
      <t>Partia próbna 1 szt</t>
    </r>
  </si>
  <si>
    <r>
      <rPr>
        <b/>
        <sz val="10"/>
        <rFont val="Arial Narrow"/>
        <family val="2"/>
        <charset val="238"/>
      </rPr>
      <t>Zestaw sterylnych do wszczepiania rozruszników - (ZWR)</t>
    </r>
    <r>
      <rPr>
        <sz val="10"/>
        <rFont val="Arial Narrow"/>
        <family val="2"/>
        <charset val="238"/>
      </rPr>
      <t xml:space="preserve">
Skład zestawu: Serweta o wymiarach min 320x240 cm wykonana z laminatu folii i włókniny o gramaturze min. 56 gr/m2 , wytrzymałości na rozciąganie na mokro min. 80 N wytrzymałość na wypychanie na mokro min 150 Kpa z dwiema przeźroczystymi wstawkami min. 60 x 320 cm umożliwiającymi  jałowe zabezpieczenie pulpitu sterowniczego. Serweta posiada dwa otwory 12 cm wypełnione folią i otoczone taśma lepną . Dookoła otworów dodatkowa warstwa chłonna  z wysokochłonnego laminatu dwuwarstwowego , łączna nieprzemakalność serwety i dodatkowej warstwy  min 450 cm H2O o wymiarach min 120x80 cm. 
</t>
    </r>
    <r>
      <rPr>
        <b/>
        <sz val="9"/>
        <rFont val="Arial Narrow"/>
        <family val="2"/>
        <charset val="238"/>
      </rPr>
      <t>1 szt.</t>
    </r>
    <r>
      <rPr>
        <sz val="9"/>
        <rFont val="Arial Narrow"/>
        <family val="2"/>
        <charset val="238"/>
      </rPr>
      <t xml:space="preserve"> SERWETA WYKONANA TAK ABY PODCZAS UŻUTKOWANIA UŁOŻONA BYŁA WŁÓKNINĄ DO PACJENTA
</t>
    </r>
    <r>
      <rPr>
        <b/>
        <sz val="10"/>
        <rFont val="Arial Narrow"/>
        <family val="2"/>
        <charset val="238"/>
      </rPr>
      <t>2 x</t>
    </r>
    <r>
      <rPr>
        <sz val="10"/>
        <rFont val="Arial Narrow"/>
        <family val="2"/>
        <charset val="238"/>
      </rPr>
      <t xml:space="preserve"> osłona foliowa na sprzęt  140x140 cm z gumką 
</t>
    </r>
    <r>
      <rPr>
        <b/>
        <sz val="10"/>
        <rFont val="Arial Narrow"/>
        <family val="2"/>
        <charset val="238"/>
      </rPr>
      <t xml:space="preserve">1 x </t>
    </r>
    <r>
      <rPr>
        <sz val="10"/>
        <rFont val="Arial Narrow"/>
        <family val="2"/>
        <charset val="238"/>
      </rPr>
      <t xml:space="preserve"> fartuch chirurgiczny , wszystkie szwy wykonane metodą ultradźwiękową , bez wzmocnień w rozmiarze M 
</t>
    </r>
    <r>
      <rPr>
        <b/>
        <sz val="10"/>
        <rFont val="Arial Narrow"/>
        <family val="2"/>
        <charset val="238"/>
      </rPr>
      <t>1 x</t>
    </r>
    <r>
      <rPr>
        <sz val="10"/>
        <rFont val="Arial Narrow"/>
        <family val="2"/>
        <charset val="238"/>
      </rPr>
      <t xml:space="preserve">  fartuch chirurgiczny , wszystkie szwy wykonane metodą ultradźwiękową bez wzmocnień w rozmiarze L        
</t>
    </r>
    <r>
      <rPr>
        <b/>
        <sz val="10"/>
        <rFont val="Arial Narrow"/>
        <family val="2"/>
        <charset val="238"/>
      </rPr>
      <t>2 x</t>
    </r>
    <r>
      <rPr>
        <sz val="10"/>
        <rFont val="Arial Narrow"/>
        <family val="2"/>
        <charset val="238"/>
      </rPr>
      <t xml:space="preserve"> ściereczki do rąk z włókniny kompresowej w rozmiarze 10x20 cm.  
</t>
    </r>
    <r>
      <rPr>
        <b/>
        <sz val="10"/>
        <rFont val="Arial Narrow"/>
        <family val="2"/>
        <charset val="238"/>
      </rPr>
      <t xml:space="preserve">1 x </t>
    </r>
    <r>
      <rPr>
        <sz val="10"/>
        <rFont val="Arial Narrow"/>
        <family val="2"/>
        <charset val="238"/>
      </rPr>
      <t xml:space="preserve"> podkład wysokochłonny w rozmiarze 60x90 cm z przylepcem wzdłuż krótszego boku.   
</t>
    </r>
    <r>
      <rPr>
        <b/>
        <sz val="10"/>
        <rFont val="Arial Narrow"/>
        <family val="2"/>
        <charset val="238"/>
      </rPr>
      <t xml:space="preserve"> 1 x</t>
    </r>
    <r>
      <rPr>
        <sz val="10"/>
        <rFont val="Arial Narrow"/>
        <family val="2"/>
        <charset val="238"/>
      </rPr>
      <t xml:space="preserve"> serweta na stolik zabiegowy podfoliowana, trójwarstwowa o gramaturze min. 70 gr/m2 w rozmiarze 75x100 cm.
- kompresy 17 nitkowe  8 warst  w rozmiarze  7,5x7,5 100 szt   KG 17N 7,5x7,5 8W DJ B A1 </t>
    </r>
    <r>
      <rPr>
        <b/>
        <sz val="10"/>
        <rFont val="Arial Narrow"/>
        <family val="2"/>
        <charset val="238"/>
      </rPr>
      <t xml:space="preserve">100 SZT   </t>
    </r>
    <r>
      <rPr>
        <sz val="10"/>
        <rFont val="Arial Narrow"/>
        <family val="2"/>
        <charset val="238"/>
      </rPr>
      <t xml:space="preserve">
</t>
    </r>
    <r>
      <rPr>
        <b/>
        <sz val="10"/>
        <rFont val="Arial Narrow"/>
        <family val="2"/>
        <charset val="238"/>
      </rPr>
      <t xml:space="preserve">1 x </t>
    </r>
    <r>
      <rPr>
        <sz val="10"/>
        <rFont val="Arial Narrow"/>
        <family val="2"/>
        <charset val="238"/>
      </rPr>
      <t xml:space="preserve">osłona na stolik Mayo w rozmiarze  140X80 składany teleskopowo.
</t>
    </r>
    <r>
      <rPr>
        <b/>
        <sz val="10"/>
        <rFont val="Arial Narrow"/>
        <family val="2"/>
        <charset val="238"/>
      </rPr>
      <t>1 x</t>
    </r>
    <r>
      <rPr>
        <sz val="10"/>
        <rFont val="Arial Narrow"/>
        <family val="2"/>
        <charset val="238"/>
      </rPr>
      <t xml:space="preserve"> serweta w rozmiarze min 55x60 cm, podfoliowana o gramaturze min. 56 gr/m2  samoprzylepna, w górnej części złożona 2/3 tworząc w ten sposób kieszeń.   
</t>
    </r>
    <r>
      <rPr>
        <b/>
        <sz val="10"/>
        <rFont val="Arial Narrow"/>
        <family val="2"/>
        <charset val="238"/>
      </rPr>
      <t>1 x</t>
    </r>
    <r>
      <rPr>
        <sz val="10"/>
        <rFont val="Arial Narrow"/>
        <family val="2"/>
        <charset val="238"/>
      </rPr>
      <t xml:space="preserve"> opatrunek przylepny w rozmiarze  8X15 cm.   
</t>
    </r>
    <r>
      <rPr>
        <b/>
        <sz val="10"/>
        <rFont val="Arial Narrow"/>
        <family val="2"/>
        <charset val="238"/>
      </rPr>
      <t>1 x</t>
    </r>
    <r>
      <rPr>
        <sz val="10"/>
        <rFont val="Arial Narrow"/>
        <family val="2"/>
        <charset val="238"/>
      </rPr>
      <t xml:space="preserve">serweta podfoliowana o gramaturze min. 43 gr/m2 w rozmiarze min. 200x150 cm na stół instrumentariuszki , jednocześnie owinięcie zestawu.
</t>
    </r>
    <r>
      <rPr>
        <b/>
        <sz val="10"/>
        <rFont val="Arial Narrow"/>
        <family val="2"/>
        <charset val="238"/>
      </rPr>
      <t xml:space="preserve">2 x </t>
    </r>
    <r>
      <rPr>
        <sz val="10"/>
        <rFont val="Arial Narrow"/>
        <family val="2"/>
        <charset val="238"/>
      </rPr>
      <t xml:space="preserve">klipsy plastikowe
</t>
    </r>
    <r>
      <rPr>
        <b/>
        <sz val="10"/>
        <rFont val="Arial Narrow"/>
        <family val="2"/>
        <charset val="238"/>
      </rPr>
      <t xml:space="preserve">2 x </t>
    </r>
    <r>
      <rPr>
        <sz val="10"/>
        <rFont val="Arial Narrow"/>
        <family val="2"/>
        <charset val="238"/>
      </rPr>
      <t xml:space="preserve">miska plastikowa 250ml
</t>
    </r>
    <r>
      <rPr>
        <b/>
        <sz val="10"/>
        <rFont val="Arial Narrow"/>
        <family val="2"/>
        <charset val="238"/>
      </rPr>
      <t>1 xmiska plastikowa 500 ml
Zestaw w opakowaniu papier-folia z etykietą główną z nazwą zestawu, piktogramami poszczególnych elementów z ich ilościami i rozmiarami, kodem kreskowym oraz z czterema wklejkami typu tag każda z nr. Ref. Zestawu ,datą produkcji, datą ważności.</t>
    </r>
    <r>
      <rPr>
        <b/>
        <sz val="9"/>
        <rFont val="Arial Narrow"/>
        <family val="2"/>
        <charset val="238"/>
      </rPr>
      <t xml:space="preserve">
</t>
    </r>
  </si>
  <si>
    <r>
      <rPr>
        <b/>
        <sz val="10"/>
        <rFont val="Arial Narrow"/>
        <family val="2"/>
        <charset val="238"/>
      </rPr>
      <t xml:space="preserve">Taśma dwustronnie lepna </t>
    </r>
    <r>
      <rPr>
        <sz val="10"/>
        <rFont val="Arial Narrow"/>
        <family val="2"/>
        <charset val="238"/>
      </rPr>
      <t>6 x 6 cm, pakowane po 2 szt</t>
    </r>
  </si>
  <si>
    <r>
      <rPr>
        <b/>
        <sz val="10"/>
        <rFont val="Arial Narrow"/>
        <family val="2"/>
        <charset val="238"/>
      </rPr>
      <t>Zestaw  do operacji w obrębie  tętnic szyi - (ZTS)</t>
    </r>
    <r>
      <rPr>
        <sz val="10"/>
        <rFont val="Arial Narrow"/>
        <family val="2"/>
        <charset val="238"/>
      </rPr>
      <t xml:space="preserve">
Skład zestawu:
</t>
    </r>
    <r>
      <rPr>
        <b/>
        <sz val="10"/>
        <rFont val="Arial Narrow"/>
        <family val="2"/>
        <charset val="238"/>
      </rPr>
      <t xml:space="preserve">1x </t>
    </r>
    <r>
      <rPr>
        <sz val="10"/>
        <rFont val="Arial Narrow"/>
        <family val="2"/>
        <charset val="238"/>
      </rPr>
      <t xml:space="preserve">Osłona na stolik Mayo typu worek o wymiarach min 80 cm x 140cm, wykonany z mocnej foli PE.  
</t>
    </r>
    <r>
      <rPr>
        <b/>
        <sz val="10"/>
        <rFont val="Arial Narrow"/>
        <family val="2"/>
        <charset val="238"/>
      </rPr>
      <t>1 x</t>
    </r>
    <r>
      <rPr>
        <sz val="10"/>
        <rFont val="Arial Narrow"/>
        <family val="2"/>
        <charset val="238"/>
      </rPr>
      <t xml:space="preserve"> Serweta  na stolik Mayo z sms o łącznej wielkości  min 85 x 125 cm na stoli Mayo z dwiema kieszeniami, dalsza  kieszeń  wywinęta pod spód, bliższa na wierzch, kieszenie o głębokości 25 cm, brzeg kieszeni bliższej wzmocniony sztywnikiem.
</t>
    </r>
    <r>
      <rPr>
        <b/>
        <sz val="10"/>
        <rFont val="Arial Narrow"/>
        <family val="2"/>
        <charset val="238"/>
      </rPr>
      <t xml:space="preserve"> 2 x </t>
    </r>
    <r>
      <rPr>
        <sz val="10"/>
        <rFont val="Arial Narrow"/>
        <family val="2"/>
        <charset val="238"/>
      </rPr>
      <t xml:space="preserve">Jednokomorowa kieszeń przylepna min 25 x 26 cm
</t>
    </r>
    <r>
      <rPr>
        <b/>
        <sz val="10"/>
        <rFont val="Arial Narrow"/>
        <family val="2"/>
        <charset val="238"/>
      </rPr>
      <t>1 x</t>
    </r>
    <r>
      <rPr>
        <sz val="10"/>
        <rFont val="Arial Narrow"/>
        <family val="2"/>
        <charset val="238"/>
      </rPr>
      <t xml:space="preserve"> mata magnetyczna o wielkości min 30 x 40 cm
</t>
    </r>
    <r>
      <rPr>
        <b/>
        <sz val="10"/>
        <rFont val="Arial Narrow"/>
        <family val="2"/>
        <charset val="238"/>
      </rPr>
      <t>1 x</t>
    </r>
    <r>
      <rPr>
        <sz val="10"/>
        <rFont val="Arial Narrow"/>
        <family val="2"/>
        <charset val="238"/>
      </rPr>
      <t xml:space="preserve"> Serweta główna  w kształcie litery T (szersza część - szerokość min 200 x 320 cm), serweta powinna zakrywać kończyny górne pacjenta, leżące na podłokietniku) z otworem w kształcie rombu o wymiarach min 10 cm x 15 cm, (otwór powinien uwzgledniać anatomię  tętnicy szyjnej wewnetrznej prawej i lewej, otoczony taśmami przylepnymi, wykonana z włókniny typu SMS o  gramaturze min 51g/m</t>
    </r>
    <r>
      <rPr>
        <vertAlign val="superscript"/>
        <sz val="10"/>
        <rFont val="Arial Narrow"/>
        <family val="2"/>
        <charset val="238"/>
      </rPr>
      <t xml:space="preserve">2 </t>
    </r>
    <r>
      <rPr>
        <sz val="10"/>
        <rFont val="Arial Narrow"/>
        <family val="2"/>
        <charset val="238"/>
      </rPr>
      <t xml:space="preserve">wielkości min 200 x 320 cm (szerokość min 200 cm w części dolnej serwety, poza literą T") wzmocniona w okolicy pola operacyjnego warstwą chłonną  laminowaną niepalną o  gramaturze min 61 g/ m2, nieprzemakalności min 250 cm H2O.                             
</t>
    </r>
    <r>
      <rPr>
        <b/>
        <sz val="10"/>
        <rFont val="Arial Narrow"/>
        <family val="2"/>
        <charset val="238"/>
      </rPr>
      <t xml:space="preserve">1 x </t>
    </r>
    <r>
      <rPr>
        <sz val="10"/>
        <rFont val="Arial Narrow"/>
        <family val="2"/>
        <charset val="238"/>
      </rPr>
      <t xml:space="preserve"> Organizer przewodów (rzepy przylepne) o wymiarach  min  2 x 22 cm
</t>
    </r>
    <r>
      <rPr>
        <b/>
        <sz val="10"/>
        <rFont val="Arial Narrow"/>
        <family val="2"/>
        <charset val="238"/>
      </rPr>
      <t>1 x</t>
    </r>
    <r>
      <rPr>
        <sz val="10"/>
        <rFont val="Arial Narrow"/>
        <family val="2"/>
        <charset val="238"/>
      </rPr>
      <t xml:space="preserve"> Zmykane pudełko na ostre narzędzia (igły i ostrza do skalpela) max 40 przegródek, z przylepcem do umocowania na stoliku instrumentariuszki. 
</t>
    </r>
    <r>
      <rPr>
        <b/>
        <sz val="10"/>
        <rFont val="Arial Narrow"/>
        <family val="2"/>
        <charset val="238"/>
      </rPr>
      <t xml:space="preserve">2 x </t>
    </r>
    <r>
      <rPr>
        <sz val="10"/>
        <rFont val="Arial Narrow"/>
        <family val="2"/>
        <charset val="238"/>
      </rPr>
      <t xml:space="preserve">ręczniczki do rąk min 30 x 30 cm 
</t>
    </r>
    <r>
      <rPr>
        <b/>
        <sz val="10"/>
        <rFont val="Arial Narrow"/>
        <family val="2"/>
        <charset val="238"/>
      </rPr>
      <t>1 x</t>
    </r>
    <r>
      <rPr>
        <sz val="10"/>
        <rFont val="Arial Narrow"/>
        <family val="2"/>
        <charset val="238"/>
      </rPr>
      <t xml:space="preserve"> kieszen dwu-sekcyja o wielkosci min 35 x 40 cm.                                                               
</t>
    </r>
    <r>
      <rPr>
        <b/>
        <sz val="10"/>
        <rFont val="Arial Narrow"/>
        <family val="2"/>
        <charset val="238"/>
      </rPr>
      <t xml:space="preserve">1 x Folia przeźroczysta z przeznaczeniem do liczenia materiału opatrunkowego w trakcie zabiegu operacyjnego z 4 przylepcami do ufiksowania na podłodze.
Fartuch chirurgiczny ekstra wzmocniony wykonany z wysoko przewiewnej włókniny typu spunelace o łącznej gramaturze w częsci krytycznej  min 98 g/m2 z wstawkami nieprzemakalnymi z laminatu  z wewnętrzną warstwa chłonną w części krytycznej w  rozmiarach:  XL - 2 szt ; L- 1 szt - dodatkowo zapakowany.
Całość owinięta  w serwetę z laminatu nieprzemakalnego  o wymiarach min 150 x 190 cm,  jako przykrycie stolika instrumentariuszki.      
</t>
    </r>
  </si>
  <si>
    <r>
      <rPr>
        <b/>
        <sz val="10"/>
        <rFont val="Arial Narrow"/>
        <family val="2"/>
        <charset val="238"/>
      </rPr>
      <t>Zestaw do operacji żylaków kończyn dolnych (ŻKD)</t>
    </r>
    <r>
      <rPr>
        <sz val="10"/>
        <rFont val="Arial Narrow"/>
        <family val="2"/>
        <charset val="238"/>
      </rPr>
      <t xml:space="preserve">
Skład zestawu: 
</t>
    </r>
    <r>
      <rPr>
        <b/>
        <sz val="10"/>
        <rFont val="Arial Narrow"/>
        <family val="2"/>
        <charset val="238"/>
      </rPr>
      <t>1x</t>
    </r>
    <r>
      <rPr>
        <sz val="10"/>
        <rFont val="Arial Narrow"/>
        <family val="2"/>
        <charset val="238"/>
      </rPr>
      <t xml:space="preserve"> Osłona na stolik Mayo typu worek o wymiarach min 80 cm x 140cm, wykonany z mocnej foli PE.
</t>
    </r>
    <r>
      <rPr>
        <b/>
        <sz val="10"/>
        <rFont val="Arial Narrow"/>
        <family val="2"/>
        <charset val="238"/>
      </rPr>
      <t>1 x</t>
    </r>
    <r>
      <rPr>
        <sz val="10"/>
        <rFont val="Arial Narrow"/>
        <family val="2"/>
        <charset val="238"/>
      </rPr>
      <t xml:space="preserve"> Serweta  o łącznej wielkości 88 x 125 cm na stoli Mayo z dwiema kieszenia, dalsza  kieszeń  wywinęta pod spód, bliższa na wierzch,  o głębokości min 25 cm, brzeg kieszeń bliższej wzmocniony sztywnikiem.
</t>
    </r>
    <r>
      <rPr>
        <b/>
        <sz val="10"/>
        <rFont val="Arial Narrow"/>
        <family val="2"/>
        <charset val="238"/>
      </rPr>
      <t xml:space="preserve"> 2 x</t>
    </r>
    <r>
      <rPr>
        <sz val="10"/>
        <rFont val="Arial Narrow"/>
        <family val="2"/>
        <charset val="238"/>
      </rPr>
      <t xml:space="preserve"> Jednokomorowa kieszeń przylepna min 25 x 26 cm
</t>
    </r>
    <r>
      <rPr>
        <b/>
        <sz val="10"/>
        <rFont val="Arial Narrow"/>
        <family val="2"/>
        <charset val="238"/>
      </rPr>
      <t>1 x</t>
    </r>
    <r>
      <rPr>
        <sz val="10"/>
        <rFont val="Arial Narrow"/>
        <family val="2"/>
        <charset val="238"/>
      </rPr>
      <t xml:space="preserve"> Serweta główna operacyjna  min. 200 x 320 cm  wyposażona w otwór w kształcie litery U o wielkości min 6 - 9 cm x 90cm, wykonana z trójwarstwowej włókniny typu SMS o gramaturze 51g/m2, wzmocniona w okolicy pola operacyjnego warstwą nieprzemakalna i chłonną  laminowaną o  gramaturze min 61 g/ m2, nieprzemakalności min 900 cm H2O wzmocnienie o wielkości max 50x80 cm,
</t>
    </r>
    <r>
      <rPr>
        <b/>
        <sz val="10"/>
        <rFont val="Arial Narrow"/>
        <family val="2"/>
        <charset val="238"/>
      </rPr>
      <t>1 x</t>
    </r>
    <r>
      <rPr>
        <sz val="10"/>
        <rFont val="Arial Narrow"/>
        <family val="2"/>
        <charset val="238"/>
      </rPr>
      <t xml:space="preserve"> Serweta wykonana z włókniny typu SMS o gramaturze min 51g/m2 z taśmą lepną o wymiarach min150 x 200 cm,wzmocniona w okolicy pola operacyjnego  - jako ekran anestezjologiczny.
</t>
    </r>
    <r>
      <rPr>
        <b/>
        <sz val="10"/>
        <rFont val="Arial Narrow"/>
        <family val="2"/>
        <charset val="238"/>
      </rPr>
      <t>1 x</t>
    </r>
    <r>
      <rPr>
        <sz val="10"/>
        <rFont val="Arial Narrow"/>
        <family val="2"/>
        <charset val="238"/>
      </rPr>
      <t xml:space="preserve">  Osłona na stopę wykonany z nieprzemakalnego laminatu o wymiarach 35 x 50 cm z taśmą przylepną wielkości min 6 x 50 cm lub serweta wielkości 50x50 cm z taśmą lepną wielkości min 6 x 50 cm
</t>
    </r>
    <r>
      <rPr>
        <b/>
        <sz val="10"/>
        <rFont val="Arial Narrow"/>
        <family val="2"/>
        <charset val="238"/>
      </rPr>
      <t xml:space="preserve">2 x Banadaż, elastyczny krepowany 14 cm x 5 m
Fartuch chirurgiczny wykonany z włókniny typu sms o łacznej gramaturze w części krytycznej  min 78g/m2, wzmocniony w części przedniej i na rękawach do zbiegów ortopedycznych, wzmocnienie na rękawach powinno sięgać  min 20 cm powyżej łokcia.- rozmiar L- 1szt,  XL- 2 szt. 
Całość owinięta  w serwetę z laminatu nieprzemakalnego  o wymiarach 150 x 200  cm,  jako przykrycie stolika instrumentariuszki. 
</t>
    </r>
  </si>
  <si>
    <r>
      <rPr>
        <b/>
        <sz val="10"/>
        <rFont val="Arial Narrow"/>
        <family val="2"/>
        <charset val="238"/>
      </rPr>
      <t>Ostrze do shavera</t>
    </r>
    <r>
      <rPr>
        <sz val="10"/>
        <rFont val="Arial Narrow"/>
        <family val="2"/>
        <charset val="238"/>
      </rPr>
      <t>, jedna krawędź z ząbkami, średnica 4 mm, dł.12 cm, autoklawowalne</t>
    </r>
  </si>
  <si>
    <r>
      <rPr>
        <b/>
        <sz val="10"/>
        <rFont val="Arial Narrow"/>
        <family val="2"/>
        <charset val="238"/>
      </rPr>
      <t>Ostrze do shavera</t>
    </r>
    <r>
      <rPr>
        <sz val="10"/>
        <rFont val="Arial Narrow"/>
        <family val="2"/>
        <charset val="238"/>
      </rPr>
      <t>, 35, tylne jedna krawędź z ząbkami, średnica 4 mm, dł.12 cm, autoklawowalne</t>
    </r>
  </si>
  <si>
    <r>
      <rPr>
        <b/>
        <sz val="10"/>
        <rFont val="Arial Narrow"/>
        <family val="2"/>
        <charset val="238"/>
      </rPr>
      <t>Dren płuczący</t>
    </r>
    <r>
      <rPr>
        <sz val="10"/>
        <rFont val="Arial Narrow"/>
        <family val="2"/>
        <charset val="238"/>
      </rPr>
      <t xml:space="preserve"> do konsoli sterujacej napędami otolaryngologicznymi ze zintegrowana pompą typu UNIDRIVE ENT/ENDO/NEURO posiadaną przez Zamawiającego</t>
    </r>
  </si>
  <si>
    <r>
      <rPr>
        <b/>
        <sz val="10"/>
        <rFont val="Arial Narrow"/>
        <family val="2"/>
        <charset val="238"/>
      </rPr>
      <t>Dren płuczący</t>
    </r>
    <r>
      <rPr>
        <sz val="10"/>
        <rFont val="Arial Narrow"/>
        <family val="2"/>
        <charset val="238"/>
      </rPr>
      <t xml:space="preserve"> do konsoli sterujacej napędami otolaryngologicznymi ze zintegrowaną pompą typu CLERAVISIN II posiadaną przez zamawiającego</t>
    </r>
  </si>
  <si>
    <r>
      <rPr>
        <b/>
        <sz val="10"/>
        <rFont val="Arial Narrow"/>
        <family val="2"/>
        <charset val="238"/>
      </rPr>
      <t>Spodenki do kolonoskopi</t>
    </r>
    <r>
      <rPr>
        <sz val="10"/>
        <rFont val="Arial Narrow"/>
        <family val="2"/>
        <charset val="238"/>
      </rPr>
      <t xml:space="preserve">i, wykonane z nieprześwitujacej włókniny polipropylenowej lub sms 1 x użytku rozmiar uniwersalny </t>
    </r>
  </si>
  <si>
    <r>
      <t xml:space="preserve">
Osłona na kończynę </t>
    </r>
    <r>
      <rPr>
        <sz val="10"/>
        <rFont val="Arial Narrow"/>
        <family val="2"/>
        <charset val="238"/>
      </rPr>
      <t xml:space="preserve"> wykonana z  laminatu dwuwarstwowego  o gramaturze min 55 g /m</t>
    </r>
    <r>
      <rPr>
        <vertAlign val="superscript"/>
        <sz val="10"/>
        <rFont val="Arial Narrow"/>
        <family val="2"/>
        <charset val="238"/>
      </rPr>
      <t xml:space="preserve">2 </t>
    </r>
    <r>
      <rPr>
        <sz val="10"/>
        <rFont val="Arial Narrow"/>
        <family val="2"/>
        <charset val="238"/>
      </rPr>
      <t xml:space="preserve">o wymiarach  35 x 80 cm, z taśmą lepną  o wymiarach min 9 cm x 49 cm, utrzymijaca swoje własciwości lepne zarówno w warunkach suchych jak i mokrych, nie może pozostawić resztek kleju  na skórze pacjenta. Pakowane pojedynczo. Opakowanie zewnetrzne zawiera: minimum jedna  etykietą, dwukrotnie przylepną, w jezyku polskim zawierajacą nazwę produktu, numer katalogowy, serię datę ważności, informację o producencie (informacje o producencie nie mogą być zakodowane kodem kreskowym). 
</t>
    </r>
    <r>
      <rPr>
        <b/>
        <sz val="10"/>
        <rFont val="Arial Narrow"/>
        <family val="2"/>
        <charset val="238"/>
      </rPr>
      <t xml:space="preserve">
</t>
    </r>
  </si>
  <si>
    <r>
      <rPr>
        <b/>
        <sz val="10"/>
        <rFont val="Arial Narrow"/>
        <family val="2"/>
        <charset val="238"/>
      </rPr>
      <t>Fartuch foliowy</t>
    </r>
    <r>
      <rPr>
        <sz val="10"/>
        <rFont val="Arial Narrow"/>
        <family val="2"/>
        <charset val="238"/>
      </rPr>
      <t xml:space="preserve"> wykonany z mocnej cienkiej, folii, Zakładane przez głowę z karczkiem z przodu, wiązane z tyłu na troki. Rozmiar uiwersalny.</t>
    </r>
  </si>
  <si>
    <r>
      <rPr>
        <b/>
        <sz val="10"/>
        <rFont val="Arial Narrow"/>
        <family val="2"/>
        <charset val="238"/>
      </rPr>
      <t>Podkład otaczający kostkę</t>
    </r>
    <r>
      <rPr>
        <sz val="10"/>
        <rFont val="Arial Narrow"/>
        <family val="2"/>
        <charset val="238"/>
      </rPr>
      <t xml:space="preserve"> i piętę o wymiarach  min 250x120x10 mm  (+-10 mm) z możliwością zabezpieczenia na stopie za pomocą taśmy z rzepem.</t>
    </r>
  </si>
  <si>
    <r>
      <rPr>
        <b/>
        <sz val="10"/>
        <rFont val="Arial Narrow"/>
        <family val="2"/>
        <charset val="238"/>
      </rPr>
      <t>Podkład żelowy</t>
    </r>
    <r>
      <rPr>
        <sz val="10"/>
        <rFont val="Arial Narrow"/>
        <family val="2"/>
        <charset val="238"/>
      </rPr>
      <t xml:space="preserve"> pod łydkę o wielkości 320x220x10 mm </t>
    </r>
  </si>
  <si>
    <r>
      <rPr>
        <b/>
        <sz val="10"/>
        <rFont val="Arial Narrow"/>
        <family val="2"/>
        <charset val="238"/>
      </rPr>
      <t>Materac żelowy</t>
    </r>
    <r>
      <rPr>
        <sz val="10"/>
        <rFont val="Arial Narrow"/>
        <family val="2"/>
        <charset val="238"/>
      </rPr>
      <t xml:space="preserve"> o wymiarach 1150x500x10 mm (+- 10 mm)</t>
    </r>
  </si>
  <si>
    <r>
      <rPr>
        <b/>
        <sz val="10"/>
        <rFont val="Arial Narrow"/>
        <family val="2"/>
        <charset val="238"/>
      </rPr>
      <t>Półwałek uniwerslany</t>
    </r>
    <r>
      <rPr>
        <sz val="10"/>
        <rFont val="Arial Narrow"/>
        <family val="2"/>
        <charset val="238"/>
      </rPr>
      <t xml:space="preserve"> do układania dzieci 305 x 95x 70 mm. </t>
    </r>
    <r>
      <rPr>
        <b/>
        <sz val="10"/>
        <rFont val="Arial Narrow"/>
        <family val="2"/>
        <charset val="238"/>
      </rPr>
      <t>Partia próbna 1 szt</t>
    </r>
  </si>
  <si>
    <r>
      <rPr>
        <b/>
        <sz val="10"/>
        <rFont val="Arial Narrow"/>
        <family val="2"/>
        <charset val="238"/>
      </rPr>
      <t>Krążek pod głowę</t>
    </r>
    <r>
      <rPr>
        <sz val="10"/>
        <rFont val="Arial Narrow"/>
        <family val="2"/>
        <charset val="238"/>
      </rPr>
      <t xml:space="preserve"> dla dorosłych 200x75x50 mm.</t>
    </r>
  </si>
  <si>
    <r>
      <rPr>
        <b/>
        <sz val="10"/>
        <rFont val="Arial Narrow"/>
        <family val="2"/>
        <charset val="238"/>
      </rPr>
      <t>Pozycjoner</t>
    </r>
    <r>
      <rPr>
        <sz val="10"/>
        <rFont val="Arial Narrow"/>
        <family val="2"/>
        <charset val="238"/>
      </rPr>
      <t xml:space="preserve"> z podwójnym żelem do ochrony głowy o wymiarach 260x250x50 mm</t>
    </r>
  </si>
  <si>
    <r>
      <rPr>
        <b/>
        <sz val="10"/>
        <rFont val="Arial Narrow"/>
        <family val="2"/>
        <charset val="238"/>
      </rPr>
      <t xml:space="preserve">Pozycjoner </t>
    </r>
    <r>
      <rPr>
        <sz val="10"/>
        <rFont val="Arial Narrow"/>
        <family val="2"/>
        <charset val="238"/>
      </rPr>
      <t>z podwójnym żelem do ochrony ręki o wymiarach 330x140x30 mm</t>
    </r>
  </si>
  <si>
    <r>
      <rPr>
        <b/>
        <sz val="10"/>
        <rFont val="Arial Narrow"/>
        <family val="2"/>
        <charset val="238"/>
      </rPr>
      <t xml:space="preserve">Pozycjoner </t>
    </r>
    <r>
      <rPr>
        <sz val="10"/>
        <rFont val="Arial Narrow"/>
        <family val="2"/>
        <charset val="238"/>
      </rPr>
      <t>z podwójnym żelem do ochrony ręki długa o wymiarach 460x180x35 mm</t>
    </r>
  </si>
  <si>
    <r>
      <rPr>
        <b/>
        <sz val="10"/>
        <rFont val="Arial Narrow"/>
        <family val="2"/>
        <charset val="238"/>
      </rPr>
      <t xml:space="preserve">Pozycjoner </t>
    </r>
    <r>
      <rPr>
        <sz val="10"/>
        <rFont val="Arial Narrow"/>
        <family val="2"/>
        <charset val="238"/>
      </rPr>
      <t>z podwójnym żelem do ochrony nogi 515x180x40mm</t>
    </r>
  </si>
  <si>
    <r>
      <rPr>
        <b/>
        <sz val="10"/>
        <rFont val="Arial Narrow"/>
        <family val="2"/>
        <charset val="238"/>
      </rPr>
      <t>Żelowy pozycjoner</t>
    </r>
    <r>
      <rPr>
        <sz val="10"/>
        <rFont val="Arial Narrow"/>
        <family val="2"/>
        <charset val="238"/>
      </rPr>
      <t xml:space="preserve"> do ochrony czoła o wymiarach 165x80x8mm </t>
    </r>
    <r>
      <rPr>
        <b/>
        <sz val="10"/>
        <rFont val="Arial Narrow"/>
        <family val="2"/>
        <charset val="238"/>
      </rPr>
      <t>Partia próbna 1 szt.</t>
    </r>
  </si>
  <si>
    <r>
      <rPr>
        <b/>
        <sz val="10"/>
        <rFont val="Arial Narrow"/>
        <family val="2"/>
        <charset val="238"/>
      </rPr>
      <t>Krążek po głowę</t>
    </r>
    <r>
      <rPr>
        <sz val="10"/>
        <rFont val="Arial Narrow"/>
        <family val="2"/>
        <charset val="238"/>
      </rPr>
      <t>, pozycjoner z powłoką antyseptyczną o wymiarach  264 x 220 x 64mm</t>
    </r>
  </si>
  <si>
    <r>
      <rPr>
        <b/>
        <sz val="10"/>
        <rFont val="Arial Narrow"/>
        <family val="2"/>
        <charset val="238"/>
      </rPr>
      <t xml:space="preserve">Piła drutowa </t>
    </r>
    <r>
      <rPr>
        <sz val="10"/>
        <rFont val="Arial Narrow"/>
        <family val="2"/>
        <charset val="238"/>
      </rPr>
      <t xml:space="preserve">typu Gilii dł 400 mm. Opakowanie 10 szt. </t>
    </r>
  </si>
  <si>
    <r>
      <rPr>
        <b/>
        <sz val="10"/>
        <rFont val="Arial Narrow"/>
        <family val="2"/>
        <charset val="238"/>
      </rPr>
      <t>Martryca do nacinania skóry</t>
    </r>
    <r>
      <rPr>
        <sz val="10"/>
        <rFont val="Arial Narrow"/>
        <family val="2"/>
        <charset val="238"/>
      </rPr>
      <t xml:space="preserve"> 1:1,5; 1:3 ;1:6  sterylna rozmiar do wyboru zamawiajacego  pakowane po 10 szt</t>
    </r>
  </si>
  <si>
    <r>
      <rPr>
        <b/>
        <sz val="10"/>
        <rFont val="Arial Narrow"/>
        <family val="2"/>
        <charset val="238"/>
      </rPr>
      <t>Ostrza do dermatomu</t>
    </r>
    <r>
      <rPr>
        <sz val="10"/>
        <rFont val="Arial Narrow"/>
        <family val="2"/>
        <charset val="238"/>
      </rPr>
      <t>, opakowanie zbiorcze 10 szt.</t>
    </r>
  </si>
  <si>
    <r>
      <rPr>
        <b/>
        <sz val="10"/>
        <rFont val="Arial Narrow"/>
        <family val="2"/>
        <charset val="238"/>
      </rPr>
      <t>Ostrze   do sternotomu</t>
    </r>
    <r>
      <rPr>
        <sz val="10"/>
        <rFont val="Arial Narrow"/>
        <family val="2"/>
        <charset val="238"/>
      </rPr>
      <t xml:space="preserve"> dł.34 mm szer. 1,1 mm</t>
    </r>
  </si>
  <si>
    <r>
      <rPr>
        <b/>
        <sz val="10"/>
        <rFont val="Arial Narrow"/>
        <family val="2"/>
        <charset val="238"/>
      </rPr>
      <t xml:space="preserve">Silikonowy wewnętrzny zawór </t>
    </r>
    <r>
      <rPr>
        <sz val="10"/>
        <rFont val="Arial Narrow"/>
        <family val="2"/>
        <charset val="238"/>
      </rPr>
      <t xml:space="preserve"> klapkowy do trokara o śr 5,5  mm,; 10,0 mm, 13,0 mm wielorazowy - rozmiar do wyboru Zamawiającego </t>
    </r>
  </si>
  <si>
    <r>
      <rPr>
        <b/>
        <sz val="10"/>
        <rFont val="Arial Narrow"/>
        <family val="2"/>
        <charset val="238"/>
      </rPr>
      <t>Uszczelka do trokarów</t>
    </r>
    <r>
      <rPr>
        <sz val="10"/>
        <rFont val="Arial Narrow"/>
        <family val="2"/>
        <charset val="238"/>
      </rPr>
      <t xml:space="preserve"> o śr 5,5 mm, pojedyńcza  czerwona; 10,0 mm pojedyńcza  zielona; 13,0mm pojedyńcza żółta - do wyboru Zamawiającego </t>
    </r>
  </si>
  <si>
    <r>
      <rPr>
        <b/>
        <sz val="10"/>
        <rFont val="Arial Narrow"/>
        <family val="2"/>
        <charset val="238"/>
      </rPr>
      <t>Zestaw uszczelek z redukcją</t>
    </r>
    <r>
      <rPr>
        <sz val="10"/>
        <rFont val="Arial Narrow"/>
        <family val="2"/>
        <charset val="238"/>
      </rPr>
      <t xml:space="preserve"> żółta, czarna i zielona - do wyboru Zamawiającego </t>
    </r>
  </si>
  <si>
    <r>
      <rPr>
        <b/>
        <sz val="10"/>
        <rFont val="Arial Narrow"/>
        <family val="2"/>
        <charset val="238"/>
      </rPr>
      <t xml:space="preserve">Pierścień kodujący </t>
    </r>
    <r>
      <rPr>
        <sz val="10"/>
        <rFont val="Arial Narrow"/>
        <family val="2"/>
        <charset val="238"/>
      </rPr>
      <t>do trokara o średnicy 5,5 mm;10,0 mm;13,0mm</t>
    </r>
  </si>
  <si>
    <r>
      <rPr>
        <b/>
        <sz val="10"/>
        <rFont val="Arial Narrow"/>
        <family val="2"/>
        <charset val="238"/>
      </rPr>
      <t>Izolacyjna rurka zewnątrzna</t>
    </r>
    <r>
      <rPr>
        <sz val="10"/>
        <rFont val="Arial Narrow"/>
        <family val="2"/>
        <charset val="238"/>
      </rPr>
      <t xml:space="preserve"> typu TUBUS śr 5/5 mm;5/10 mm;10/10mm  długość dla każdej średnicy 310 mm do wyboru Zamawiającego </t>
    </r>
  </si>
  <si>
    <r>
      <rPr>
        <b/>
        <sz val="10"/>
        <rFont val="Arial Narrow"/>
        <family val="2"/>
        <charset val="238"/>
      </rPr>
      <t>Izolacyjna rurka zewnątrzna</t>
    </r>
    <r>
      <rPr>
        <sz val="10"/>
        <rFont val="Arial Narrow"/>
        <family val="2"/>
        <charset val="238"/>
      </rPr>
      <t xml:space="preserve"> typu TUBUS śr 5/5 mm;10/10mm  długość dla każdej średnicy 420 mm do wyboru Zamawiającego </t>
    </r>
  </si>
  <si>
    <r>
      <rPr>
        <b/>
        <sz val="10"/>
        <rFont val="Arial Narrow"/>
        <family val="2"/>
        <charset val="238"/>
      </rPr>
      <t xml:space="preserve">Elektroda monopolarna </t>
    </r>
    <r>
      <rPr>
        <sz val="10"/>
        <rFont val="Arial Narrow"/>
        <family val="2"/>
        <charset val="238"/>
      </rPr>
      <t>o kształcie  L,J Szpatuła</t>
    </r>
  </si>
  <si>
    <r>
      <rPr>
        <b/>
        <sz val="10"/>
        <rFont val="Arial Narrow"/>
        <family val="2"/>
        <charset val="238"/>
      </rPr>
      <t xml:space="preserve">Przewód do narzędzi laparoskopowych </t>
    </r>
    <r>
      <rPr>
        <sz val="10"/>
        <rFont val="Arial Narrow"/>
        <family val="2"/>
        <charset val="238"/>
      </rPr>
      <t>monopolarnych i bipolarnych kompatybilny z generatorem Valleylab i Olympus,ERBE</t>
    </r>
  </si>
  <si>
    <r>
      <rPr>
        <b/>
        <sz val="10"/>
        <rFont val="Arial Narrow"/>
        <family val="2"/>
        <charset val="238"/>
      </rPr>
      <t>Dren silikonowy</t>
    </r>
    <r>
      <rPr>
        <sz val="10"/>
        <rFont val="Arial Narrow"/>
        <family val="2"/>
        <charset val="238"/>
      </rPr>
      <t xml:space="preserve"> do insuflatora z funkcja podgrzewania gazu, wielokrotnego uzytku (krotność użycia min 100 razy). Dren kompatybilny z insuflatorem Aesculap,Wolf</t>
    </r>
  </si>
  <si>
    <r>
      <rPr>
        <b/>
        <sz val="10"/>
        <rFont val="Arial Narrow"/>
        <family val="2"/>
        <charset val="238"/>
      </rPr>
      <t xml:space="preserve">Igła  Veresa </t>
    </r>
    <r>
      <rPr>
        <sz val="10"/>
        <rFont val="Arial Narrow"/>
        <family val="2"/>
        <charset val="238"/>
      </rPr>
      <t xml:space="preserve">do insuflacji wielorazowego użytku śr 2,1 długość 100,120,150 mm- do wyboru Zamawiającego  </t>
    </r>
  </si>
  <si>
    <r>
      <rPr>
        <b/>
        <sz val="10"/>
        <rFont val="Arial Narrow"/>
        <family val="2"/>
        <charset val="238"/>
      </rPr>
      <t xml:space="preserve">Imadło proste </t>
    </r>
    <r>
      <rPr>
        <sz val="10"/>
        <rFont val="Arial Narrow"/>
        <family val="2"/>
        <charset val="238"/>
      </rPr>
      <t xml:space="preserve">lub odgięte w lewo lub prawo, z jednostopniowym mechanizmem zapiecia "one click" długość, z kanałem płuczącym   310 mm, </t>
    </r>
  </si>
  <si>
    <r>
      <rPr>
        <b/>
        <sz val="10"/>
        <rFont val="Arial Narrow"/>
        <family val="2"/>
        <charset val="238"/>
      </rPr>
      <t>Swiatłowód</t>
    </r>
    <r>
      <rPr>
        <sz val="10"/>
        <rFont val="Arial Narrow"/>
        <family val="2"/>
        <charset val="238"/>
      </rPr>
      <t xml:space="preserve"> laparoskopowy autoklawowalny, wielorazowego użytku, śr 4,8  dł 250 i 350 cm z adapterami do żródła światła Wolf, Ausculap - do wyboru Zamiawiającego </t>
    </r>
  </si>
  <si>
    <r>
      <rPr>
        <b/>
        <sz val="10"/>
        <rFont val="Arial Narrow"/>
        <family val="2"/>
        <charset val="238"/>
      </rPr>
      <t>Optyka  laparoskopowa</t>
    </r>
    <r>
      <rPr>
        <sz val="10"/>
        <rFont val="Arial Narrow"/>
        <family val="2"/>
        <charset val="238"/>
      </rPr>
      <t xml:space="preserve"> (laparoskop)autoklawowalna, zgodna ze standardem FULL HD, adaptery do podłączenia światłowodów innych firm (min.3  Wolf, Olympus, Aesculap, Smith&amp;Nephew, Storz), szfirowe szkło wklejane za pomocą specjalnego kleju do obudowy, kąt 30 st. Śr 10 mm dł. 330, kompatybilna z kamerą f. Wolf, Aesculap, Olympus.</t>
    </r>
  </si>
  <si>
    <r>
      <rPr>
        <b/>
        <sz val="10"/>
        <rFont val="Arial Narrow"/>
        <family val="2"/>
        <charset val="238"/>
      </rPr>
      <t>Cewnik urologiczny</t>
    </r>
    <r>
      <rPr>
        <sz val="10"/>
        <rFont val="Arial Narrow"/>
        <family val="2"/>
        <charset val="238"/>
      </rPr>
      <t xml:space="preserve"> typu GUYON  średnica  od 12 do 30 wielorazowego uzytku, rozmiar do wyboru Zamawiającego </t>
    </r>
  </si>
  <si>
    <r>
      <rPr>
        <b/>
        <sz val="10"/>
        <rFont val="Arial Narrow"/>
        <family val="2"/>
        <charset val="238"/>
      </rPr>
      <t xml:space="preserve">Kontener sterylizacyjny </t>
    </r>
    <r>
      <rPr>
        <sz val="10"/>
        <rFont val="Arial Narrow"/>
        <family val="2"/>
        <charset val="238"/>
      </rPr>
      <t xml:space="preserve">składający się z wanny wykonanej ze stopu aluminium o wymiarach 711x274x185 MM. Na wannie po obu stronach miejsce dla plomby oraz 4  tabliczek identyfikacyjnych z nazwą oddziału i zestawu, pokrywa z filtrem, filtr  na 5000 cykli sterylizacyjnych. W kontenerze  stojak wyposazony w kosz wykonany z jednego arkusza stali  i uchwyty do zamocowania 18 instrumentów laparoskopowych o dł 420 mm, kosz o wymiarach 660X253X166mm, dodatkowo sillikonowe pozycjonery do optyk i narzędzi o różnych kształtach w ilości 10 szt. </t>
    </r>
  </si>
  <si>
    <r>
      <rPr>
        <b/>
        <sz val="10"/>
        <rFont val="Arial Narrow"/>
        <family val="2"/>
        <charset val="238"/>
      </rPr>
      <t>Silikonowa, sterylna uszczelka</t>
    </r>
    <r>
      <rPr>
        <sz val="10"/>
        <rFont val="Arial Narrow"/>
        <family val="2"/>
        <charset val="238"/>
      </rPr>
      <t xml:space="preserve"> jednorazowego użytku do posiadanych ogrzewaczy optyki firmy Applied Medical</t>
    </r>
  </si>
  <si>
    <r>
      <rPr>
        <b/>
        <sz val="10"/>
        <rFont val="Arial Narrow"/>
        <family val="2"/>
        <charset val="238"/>
      </rPr>
      <t>Sterylny jednorazowy wysokochłonny ręcznik</t>
    </r>
    <r>
      <rPr>
        <sz val="10"/>
        <rFont val="Arial Narrow"/>
        <family val="2"/>
        <charset val="238"/>
      </rPr>
      <t xml:space="preserve"> celulozowy  do osuszania rąk po ich  chirurgicznym myciu o wymiarach 30x 30 cm, gramatura 55g/m2 - opakowanie zawiera 2 szt ręcznika. </t>
    </r>
    <r>
      <rPr>
        <b/>
        <sz val="10"/>
        <rFont val="Arial Narrow"/>
        <family val="2"/>
        <charset val="238"/>
      </rPr>
      <t xml:space="preserve">Partia próbna 1 op
</t>
    </r>
  </si>
  <si>
    <r>
      <rPr>
        <b/>
        <sz val="10"/>
        <rFont val="Arial Narrow"/>
        <family val="2"/>
        <charset val="238"/>
      </rPr>
      <t xml:space="preserve">3 - częściowy komplet : </t>
    </r>
    <r>
      <rPr>
        <sz val="10"/>
        <rFont val="Arial Narrow"/>
        <family val="2"/>
        <charset val="238"/>
      </rPr>
      <t xml:space="preserve">
1 x jednorazowy koc rozmiar min 110x220 wykonany z podwójnej warstwy włókniny polipropylenowej o gramaturze min 30g/m2, z wypelnieniem wiskozowo-poliestrowym typu Molton o gramaturze min 60 g/m2. 
1 x prześcieradło wykonane z miękkiej bawełnopodobnej nieuczulajacej włókniny w kolorze białym, rozmiar 150 x 210 (+/- 10 cm)
1 x  poszewka na poduszkę -  65x75 wykonana z  włókniny typu SMS  o gramaturze min 35g/ m2, 
Komplet zapakowany w foliową torbę z etykietą informacyjną.
Dla potwierdzenia wymaganych parametrów Zamawiający wymaga karta techniczna producenta kompletu lub poszczególnych jego elementów. </t>
    </r>
    <r>
      <rPr>
        <b/>
        <sz val="10"/>
        <rFont val="Arial Narrow"/>
        <family val="2"/>
        <charset val="238"/>
      </rPr>
      <t xml:space="preserve">Partia próbna 1 komplet 
</t>
    </r>
  </si>
  <si>
    <t xml:space="preserve">Zadanie nr 8 - Serwety sterylne </t>
  </si>
  <si>
    <t xml:space="preserve">Zadanie nr 9 - Sterylne osłony i taśmy lepne, kieszenie, organizatory </t>
  </si>
  <si>
    <t xml:space="preserve">Zadania nr 10 - Sterylny worek do przechwytywania płynów </t>
  </si>
  <si>
    <t xml:space="preserve">Zadanie nr 11 - Sterylna osłona do detektora promieniowania typu Gamma Finder II </t>
  </si>
  <si>
    <t xml:space="preserve">Zadanie nr 12 - Sterylna osłona na kamerę, światłowód i przewody typu TUBUS  </t>
  </si>
  <si>
    <t xml:space="preserve">Zadanie nr 13 - Sterylna osłona na ramię C </t>
  </si>
  <si>
    <t>Zadanie nr 14 - Czepek operacyjny jednorazowego użytku</t>
  </si>
  <si>
    <t>Zadanie nr 16 - Marker (pisak) do zaznaczania pola operacyjnego na  skórze pacjenta</t>
  </si>
  <si>
    <t xml:space="preserve">Zadanie nr 17 - Ręczniki kąpielowe do stosowania w bloku operacyjnym </t>
  </si>
  <si>
    <t xml:space="preserve">Zadanie nr 18 - Koszula uniwersalna dla pacjenta i do porodu 1 x użytku </t>
  </si>
  <si>
    <t xml:space="preserve">Zadanie nr 19 - Epidemiologiczny monitoring sal operacyjnych </t>
  </si>
  <si>
    <t xml:space="preserve">Zadanie nr 20- Zestaw pościeli dla pacjentów sali nadzoru poznieczuleniowego i ginekologii i położnictwa </t>
  </si>
  <si>
    <t xml:space="preserve">Zadanie nr 21 - Fartuch foliowy ochronny </t>
  </si>
  <si>
    <t>Zadanie nr 22 - Obuwie operacyjne</t>
  </si>
  <si>
    <t xml:space="preserve">Zadanie nr 23 - Okulary ochronne dla pracowników medycznych </t>
  </si>
  <si>
    <t xml:space="preserve">Zadanie nr 24 - Osłona szyi pod kołnierz rtg </t>
  </si>
  <si>
    <t xml:space="preserve">Zadanie nr 27 - Uszczelki termosa do ogrzania optyk </t>
  </si>
  <si>
    <t>Zadanie nr 28 - Niesterylne prześcieradła i podkłady jednorazowego użytku</t>
  </si>
  <si>
    <t xml:space="preserve">Zadanie nr 29 - Sterylne ręczniki  do osuszania rąk  po ich chirurgicznym myciu </t>
  </si>
  <si>
    <t>Zadanie nr 30 - Podpora nóg na sprężynie gazowej w pozycji litotomijnej</t>
  </si>
  <si>
    <t xml:space="preserve">Zadanie nr 31 - Uniwersalny system retrakcji wielorazowego użytku do operacji laparoskopowych z giętkim ramieniem i uchwytem do optyki, narzędzi, haków </t>
  </si>
  <si>
    <t xml:space="preserve">Zadanie nr 41 - Sterylny fartuch operacyjny -  standardowy  </t>
  </si>
  <si>
    <t xml:space="preserve">Zadanie nr 39 - Sterylny zestaw obłożeń do operacji laryngologicznych i chirurgii szczękowej </t>
  </si>
  <si>
    <t xml:space="preserve">Zadanie nr 37 - Sterylny zestaw do wszczepiania rozruszników i stymulatorów sercowych </t>
  </si>
  <si>
    <t>Zadanie nr 35-  Sterylny zestaw do operacji w obrębie jamy brzusznej</t>
  </si>
  <si>
    <t xml:space="preserve">Zadanie nr 33- Sterylny zestaw do operacji w obrębie kończyny dolnej i górnej </t>
  </si>
  <si>
    <t xml:space="preserve">Zadanie  nr 32 - Sterylne zestawy do operacji ortopedycznych </t>
  </si>
  <si>
    <t xml:space="preserve">Zadanie nr 43- Sterylna osłona na mikroskop typu Carl Zeiss LEICA </t>
  </si>
  <si>
    <t xml:space="preserve">Zadanie nr 44 - Zestaw sterylnych obłożeń do zabiegów endowaskularnych  </t>
  </si>
  <si>
    <t xml:space="preserve">Zadanie 46 -  Zestaw ochronny stołu operacyjnego  i okrycia pacjenta </t>
  </si>
  <si>
    <t xml:space="preserve">Zadanie nr 47- Czepek operacyjny z otokiem p/potnym </t>
  </si>
  <si>
    <t xml:space="preserve">Zadanie nr 48- Spodenki do zabiegów kolonoskopii </t>
  </si>
  <si>
    <t xml:space="preserve">Zadanie nr 49- Fartuch medyczny, czepek medyczny  </t>
  </si>
  <si>
    <t xml:space="preserve">Zadanie nr 50 -Sterylny zestaw do zabiegów okulistycznych  </t>
  </si>
  <si>
    <t xml:space="preserve">Zadanie nr 51- Maseczka medyczna  </t>
  </si>
  <si>
    <t xml:space="preserve">Zadanie nr 54 - Torba izolacyjna do ochrony  narządów operowanych  </t>
  </si>
  <si>
    <t>Zadanie nr 53 Jednorazowe ubrania operacyjne</t>
  </si>
  <si>
    <t>Załącznik Nr 2</t>
  </si>
  <si>
    <t xml:space="preserve">            FORMULARZ ASORTYMENTOWO-CENOWY</t>
  </si>
  <si>
    <t>Zadanie nr 7 - Sterylna osłona głowic USG typu BK Medical</t>
  </si>
  <si>
    <t>Zadanie nr 15 - Maseczka chirurgiczna typ II z przeznaczeniem do użytku w bloku operacyjnym</t>
  </si>
  <si>
    <t>Zadanie nr 26- Asortyment eksploatacyjny wielorazowego użytku kompatybilny z posiadanym sprzętem Aesculap</t>
  </si>
  <si>
    <t>Zadanie nr 34  - Sterylny zestaw do operacji neurochirurgicznych</t>
  </si>
  <si>
    <t>Zadanie nr 36 - Sterylny uniwersalny zestaw obłożeń do krótkich operacji</t>
  </si>
  <si>
    <t xml:space="preserve">Zadanie nr 38-  Sterylny zestaw obłożeń do ablacji </t>
  </si>
  <si>
    <t>Zadanie nr 40 - Sterylny zestaw obłożeń do operacji żył i tętnic</t>
  </si>
  <si>
    <t xml:space="preserve">Zadanie nr 42 - Jednorazowa igła kulkowa typu LUER-LOCK </t>
  </si>
  <si>
    <t xml:space="preserve">Zadanie nr 45- Sterylne ostrza do zatok przynosowych i dreny jednorazowego użytku </t>
  </si>
  <si>
    <t xml:space="preserve">Zadanie nr 52 Zestaw jednokanałowy do pomiaru cisnienia metodą krwawą </t>
  </si>
  <si>
    <r>
      <t xml:space="preserve">Zestaw do Elektroresekcji Urologicznych (ZERU) typu: TURT/TURP/URS - TURS - sterylny
Skład zestawu:
</t>
    </r>
    <r>
      <rPr>
        <sz val="10"/>
        <rFont val="Arial Narrow"/>
        <family val="2"/>
        <charset val="238"/>
      </rPr>
      <t xml:space="preserve">1 x Serweta  z otworem na krocze o średnicy 5 cm  z zintegrowanymi nogawicami, wyposażona w elastyczną osłonę bezlateksową na palec do badania per rectum i worek z sitem do przechwytywania płynów, wykonana z włókniny typu SMS lub laminatu dwuarstwowego o gramaturze  min 54 g/m2, nieprzemakalność min 200 H2O,  wielkość serwety 50 x 240x 180 cm.
1 x Fartuch operacyjny wzmocniony  wykonany z włókniny typu sms o łacznej gramaturze w części krytycznej min 78g/m2, wzmocniony w części przedniej i dolnej oraz  na rękawach, wzmocnienie na rękawach powinno sięgać  min 20 cm powyżej łokcia, długośc fartuch max 150 cm. Rękawy fartuchów zakończone elastycznymi mankietami z dzianiny dobrze utrzymującej się podczas użytkowania, tylne poły zakładane i wiązane na troki łączone kartonikiem, sposób złożenia pozwalający na aplikację z zachowaniem sterylności zarówno z przodu jak i z tyłu, przy szyi zapięcie na rzep - rozmiar  XL- 1 szt,
oraz fartuch operacyjny standardowy wykonany z włókniny SMS, gramatrura min 35 g/m2, rozmiar L - 1 szt,  (dodatkowo zapakowany)
1 x Dren o wymiarach 8 mm x 140 cm
Całość owinięta w serwetę nieprzemakalną o wymiarach 150 x 190 cm. Zestaw posiadający listę komponentów, oznakowany etykietą w tym (dwie mini-etykiety samoprzylepne zawierającą  informację zgodnie z normą  PN EN ISO 15223-1:2017 lub równoważną
</t>
    </r>
  </si>
  <si>
    <r>
      <t>Niesterylna Osłona Stołu Endoskopowego (NOSE)</t>
    </r>
    <r>
      <rPr>
        <sz val="10"/>
        <rFont val="Arial Narrow"/>
        <family val="2"/>
        <charset val="238"/>
      </rPr>
      <t xml:space="preserve"> do zbiegów w ułożeniu ginekologicznym o wymiarze dla gotowego wyrobu 100x215 cm wykonana z laminatu dwustawowego o gramaturze min 49g/m2 i nieprzemakalności 250 H2O,  zintegrowana w środkowej części z podkładem wysokochłonnym z pulpy celulozowej o wymiarze 60x90 cm. 
Osłona wyposażona w zakładki (kieszenie) do ustabilizowania serwety na stole endoskopowym:  
- w części górnej  zakładka (kieszeń) o głębokości 30cm, 
- w części dolnej przecięta na długości 100 cm na dwie połowy (części), które  wywinięte tworzą dwie zakładki (kieszenie)o głębokości  max 60cm, do osłony podnóżek dla kończyn dolnych w ułożeniu pacjenta w pozycji ginekologicznej. Osłona zapakowana w higeniczny worek foliowy z etykietą zawierająca dane zgodnie z normą PN EN ISO 15223-1:2017  lub równoważną
</t>
    </r>
    <r>
      <rPr>
        <b/>
        <sz val="10"/>
        <rFont val="Arial Narrow"/>
        <family val="2"/>
        <charset val="238"/>
      </rPr>
      <t>Partia próbna 1 szt</t>
    </r>
  </si>
  <si>
    <r>
      <rPr>
        <b/>
        <sz val="10"/>
        <rFont val="Arial Narrow"/>
        <family val="2"/>
        <charset val="238"/>
      </rPr>
      <t>Zestaw do Elektroresektoskopii Ginekologicznej (ZERG), sterylny</t>
    </r>
    <r>
      <rPr>
        <sz val="10"/>
        <rFont val="Arial Narrow"/>
        <family val="2"/>
        <charset val="238"/>
      </rPr>
      <t xml:space="preserve">
Serweta główna  wykonana z laminatu dwuwarstwowego o gramaturze min 59g/m2, wielkość całkowita 75 x 190 cm.
W centralnej części serwety otwór w kształcie równobocznego rombu o wielkości max 8cm x 8cm oraz wycięcięciem po obu stronach na pachwiny w kształcie półokręgu. Z serwetą integrowany worek foliowy  do przechwytywania płynów, umiejscowiony poniżej otworu w kształcie rombu,  posiadający: podłączenie do drenu, wewnętrzny perforowany zbiornik, z workiem  zintegrowany sztywnik  o długości mni 40 cm 
2 x osłona na kończynę wielkości min 70 x 120 cm  z dwiema taśmi lepnymi szer/dł. 10x50 cm do stabilizacji osłon na kończynach.             
2 x sciereczki do wycierania rąk
1 x serweta wielkości 100 x 100 cm wykonana z cienkiego laminatu dwuwarstwowego
Całość owinięta w serwetę wielkości 100 x 120 cm.
Zestaw oznakowany etykietą w tym ( dwie mini-etykiety samoprzylepne zawierająca informację zgodnie z normą  PN EN ISO 15223-1:2017  lub równoważną. </t>
    </r>
    <r>
      <rPr>
        <b/>
        <sz val="10"/>
        <rFont val="Arial Narrow"/>
        <family val="2"/>
        <charset val="238"/>
      </rPr>
      <t>Partia próbna - 1 sterylny zestaw.</t>
    </r>
  </si>
  <si>
    <r>
      <t>Zestaw do Operacji  Pediatrycznych (ZOP)</t>
    </r>
    <r>
      <rPr>
        <sz val="10"/>
        <rFont val="Arial Narrow"/>
        <family val="2"/>
        <charset val="238"/>
      </rPr>
      <t xml:space="preserve">
1x Osłona na stolik Mayo o wymiarach min 79 x 145cm, z warstwą chłonną o wymiarach  65 x 85cm,  wykonana z laminatu o łącznej gramaturze 81g/m2, odporność na przenikanie cieczy min.150cm H2O,     
1x Serweta w na stolik instrumentariuszki służąca jako owinięcie zestawu, o wymiarach 150 x 190cm, z warstwą chłonną w strefie krytycznej o wymiarach 75 x 190 cm,  wykonana z laminatu o łącznej  gramaturze min. 73g/m2, odporna na przenikanie cieczy min 140cm H₂O. Odporność na rozerwanie w strefie krytycznej na sucho min. 100 kPa,
1x Serweta z taśmą lepną o wymiarach 175 x 173 cm, szerokość taśmy lepnej 2,5 cm, wykonana z laminatu  dwuwarstwowego o gramaturze min 59 g/m2, w strefie krytycznej laminat  trojwarstwowy o gramatura min 71 g/m2 odporność na przenikanie cieczy min. 203 cm H2O,                                             
1x Serweta z taśmą lepną o wymiarach min 240 x 148 cm, szerokość taśmy lepnej 2,5 cm, wykonana z laminatu min dwuwarstwowego o gramaturze min 59 g/m2, w strefie krytycznej laminat min. trojwarstwowy o gramatura min 71 g/m2, odporność na przenikanie cieczy min 203 cm H2O,                                             
2x Serweta z taśmą lepną o wymiarach 75 x 73 cm, szerokość taśmy lepnej 2,5 cm, wykonana z laminatu min. trojwarstwowy o gramatura min 71g/m2, odporność na przenikanie cieczy min 203 cm H2O,    
1x Taśma lepna 9x49 cm dwuwarstwowa, łatwa w aplikacji, repozycjonowalna.
1 x pudełko magnetyczne  tzw "licznik igieł" na min 20 igieł i skalpeli
1 x 10 szt  kompresów bawełnianych  z gazy 17- nitkowe, 12- warstwowe, wielkości 10cm x 20cm  z wplecioną nitką radiacyjną zapakowane w torebkę papierową lub kartonik 
1 x 10 szt Tupfer w kształcie miekkiej kuli z gazy bawełnianej 20 nitkowej o wielkości 30 x 40 cm w wplecioną nitka radiacyjną, zapakowane w torebkę papierową lub kartonik 
2 x Fartuch operacyjny extra wzmocniony , rozmiar XL
1 x Fartuch operacyjny extra wzmocniony, rozmiar L.
Fartuch operacyjny ekstra wzmocniony (FOEW)  -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wiązany na troki wewnętrzne oraz troki zewnętrzne z kartonikiem, z tyłu zapięcie na rzep. Odporność na przenikanie cieczy 110 cm, odporność na penetraje mokrobiologiczną  na mokro  min 300 CFU/100 cm 2 na całej powierzchini.  Wszystkie serwety muszą cechować się I klasą palności ma poziomie &gt; 3,5s – wynik badania potwierdzony dokumentem wystawionym przez producenta wyrobu.Zestaw posiadający listę komponentów, oznakowany etykietą w tym (dwie mini-etykiety samoprzylepne zawierającą  informację zgodnie z normą  PN EN ISO 15223-1:2017  lub równoważną </t>
    </r>
    <r>
      <rPr>
        <b/>
        <sz val="10"/>
        <rFont val="Arial Narrow"/>
        <family val="2"/>
        <charset val="238"/>
      </rPr>
      <t>Partia próbna - 1 sterylny zestaw</t>
    </r>
  </si>
  <si>
    <r>
      <rPr>
        <b/>
        <sz val="10"/>
        <rFont val="Arial Narrow"/>
        <family val="2"/>
        <charset val="238"/>
      </rPr>
      <t xml:space="preserve">Zestaw do Operacji  Brzuszno - Kroczowych (ZOBK)
</t>
    </r>
    <r>
      <rPr>
        <sz val="10"/>
        <rFont val="Arial Narrow"/>
        <family val="2"/>
        <charset val="238"/>
      </rPr>
      <t>1x Serweta chirurgiczna o wymiarach  250/175/270x260 cm zintegrowana z ekranem anastezjologicznym i nogawicami, w okolicach jamy brzusznej samoprzylepny otwór o wymiarach 25x30 cm otoczony warstwą chłonną i otwór w okolicach krocza o wymiarach min. 13x24 cm z zabezpieczeniem w postaci zintegrowanej serwety o wymiarach 38x64 cm, wyposażone w organizatory przewodów i cztery zintegrowane kieszenie. Serweta wykonana z laminatu min dwuwarstwowego o gramaturze min 59 g/m2,  dodatkowa warstwa chłonna w strefie krytycznej o gramaturze min 68 g/m2 , odporność na przenikanie cieczy min 100 cm H2O.
1x Serweta z taśmą lepną o wymiarach min 75 x 75cm, wykonana laminat min. trojwarstwowy o gramatura min 71 g/m2,
1x Taśma przylepna typu rzep o wymiarach 2,5x30 cm, 
1x Taśma lepna min 9x49 cm dwuwarstwowa, łatwa w aplikacji, repozycjonowalna,
2x Ściereczki do wycierania  rąk 18 x 25 cm,
1x Osłona na stolik Mayo o wymiarach min 79cm x 145cm, z warstwą chłonną o wymiarach min. 65cm x 85cm, wykonana z laminatu o łącznej gramaturze min. 81g/m2, odporność na przenikanie cieczy min. 150cm H2O,
1x  Serweta w na stolik instrumentariuszki służąca jako owinięcie zestawu, o wymiarach 150cm x 190cm, z warstwą chłonną w strefie krytycznej o wymiarach  75cm x 190cm, wykonana z laminatu o łącznej  gramaturze 73g/m2 , odporna na przenikanie cieczy min. 140cm H₂O,. Odporność na rozerwanie w strefie krytycznej na sucho min.100 kPa. 
1 x pudełko magnetyczne  tzw "licznik igieł" na min 20 igieł i skalpeli
1 x 10 szt  kompresów bawełnianych  z gazy 17- nitkowe, 12- warstwowe, wielkości 10cm x 20cm  z wplecioną nitką radiacyjną zapakowane w torebkę papierową lub kartonik
1 x 10 szt Tupfer w kształcie miękkiej kuli z gazy bawełnianej 20 nitkowej o wielkości 30 x 40 cm w wplecioną nitka radiacyjną.zapakowane w torebkę papierową lub kartonik
2 x Fartuch operacyjny extra wzmocniony , rozmiar XL
1 x Fartuch operacyjny extra wzmocniony, rozmiar L.
Fartuch operacyjny ekstra wzmocniony (FOEW)  -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fartuch wiązany na troki wewnętrzne oraz troki zewnętrzne z kartonikiem, z tyłu zapięcie na rzep. Odporność na przenikanie cieczy 110 cm, odpornośc na penetraje mokrobiologiczną  na mokro  min 300 CFU/100 cm2
Wszystkie serwety muszą cechować się I klasą palności ma poziomie &gt; 3,5s – wynik badania potwierdzony dokumentem wystawionym przez producenta wyrobu.Zestaw posiadający listę komponentów, oznakowany etykietą w tym (dwie mini-etykiety samoprzylepne zawierającą  informację zgodnie z normą  PN EN ISO 15223-1:2017  lub równoważną oraz dodatkowo oznakowany za pomocą kolorowego znaku umieszczonego na zestawie, etykiecie samoprzylepnej oraz opakowaniu zbiorczym.</t>
    </r>
  </si>
  <si>
    <r>
      <rPr>
        <b/>
        <sz val="10"/>
        <rFont val="Arial Narrow"/>
        <family val="2"/>
        <charset val="238"/>
      </rPr>
      <t>Zestaw  do Dolnych Operacji  Ginekologicznej (ZDOG)</t>
    </r>
    <r>
      <rPr>
        <sz val="10"/>
        <rFont val="Arial Narrow"/>
        <family val="2"/>
        <charset val="238"/>
      </rPr>
      <t xml:space="preserve">
1x Serweta o wymiarach min 200/270x 215 cm, zintegrowana z nagawicami i ekranem anastezjologicznym, otwór w okolicach krocza o wymiarach min. 13x24 cm, wykonana z laminatu min dwuwarstwowego o gramaturze min. 59 g/m2 , odporność na przenikanie cieczy min 100 cm H2O,
1xSerweta a ginekologiczna o wymiarach min. 60x116 cm, wyposażona w samoprzylepny otwór o wymiarach min. 8x11 cm, zintegrowany worek do przechwytywania płynów,wykonana z laminatu min. trojwarstwowego o gramaturze min 114 g/m2  odporność na przenikanie cieczy min. 127 cm H2O.
1x Osłona na stolik Mayo o wymiarach min 79cm x 145cm, z warstwą chłonną o wymiarach min. 65cm x 85cm, wykonana z laminatu o łącznej gramaturze min. 81g/m2 (włóknina min.27 g/m2 + folia PE min. 60 mikronów), odporność na przenikanie cieczy min. 150cm H2O.
1x  Serweta w na stolik instrumentariuszki służąca jako owinięcie zestawu, o wymiarach min. 150cm x 190cm, z warstwą chłonną w strefie krytycznej o wymiarach min. 75cm x 190cm, wykonana z laminatu o łącznej  gramaturze min. 73g/m2, odporna na przenikanie cieczy min. 140cm H₂O. Odporność na rozerwanie w strefie krytycznej na sucho min.100 kPa.
2 x Ściereczki do wycierania  rąk min. 18x25 cm 
1x Taśma przylepna typu rzep o wymiarach 2,5x30 cm .c
1 x pudełko magnetyczne  tzw "licznik igieł" na min 20 igieł i skalpele
1 x 10 szt  kompresów bawełnianych  z gazy 17- nitkowe, 12- warstwowe, wielkości 10cm x 20cm  z wplecioną nitką radiacyjną zapakowane w torebkę papierową
1 x 10 szt Tupfer w kształcie miękkiej kuli z gazy bawełnianej 20 nitkowej o wielkości 30 x 40 cm w wplecioną nitka radiacyjną zapakowane w torebke papierową  
2 x Fartuch operacyjny extra wzmocniony, rozmiar XL
1 x Fartuch operacyjny extra wzmocniony, rozmiar L.
Fartuch operacyjny ekstra wzmocniony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fartuch złożony w sposób zapewniający aseptyczną aplikację, wiązany na troki wewnętrzne oraz troki zewnętrzne z kartonikiem, z tyłu zapięcie na rzep.Odporność na przenikanie cieczy 110 cm, odporność na penetraje mokrobiologiczną  na mokro  min 300 CFU/100 cm 2 na całej powierzchini.  Wszystkie serwety muszą cechować się I klasą palności ma poziomie &gt; 3,5s – wynik badania potwierdzony dokumentem wystawionym przez producenta wyrobu. Zestaw posiadający listę komponentów, oznakowany etykietą w tym (dwie mini-etykiety samoprzylepne zawierającą  informację zgodnie z normą  PN EN ISO 15223-1:2017  lub równoważną oraz dodatkowo oznakowany za pomocą kolorowego znaku umieszczonego na zestawie, etykiecie samoprzylepnej oraz opakowaniu zbiorczym.
</t>
    </r>
  </si>
  <si>
    <r>
      <rPr>
        <b/>
        <sz val="9.5"/>
        <rFont val="Arial Narrow"/>
        <family val="2"/>
        <charset val="238"/>
      </rPr>
      <t xml:space="preserve">Zestaw do Laparotomii Onkologicznej -(ZLO) </t>
    </r>
    <r>
      <rPr>
        <sz val="9.5"/>
        <rFont val="Arial Narrow"/>
        <family val="2"/>
        <charset val="238"/>
      </rPr>
      <t xml:space="preserve">                
1x Osłona na stolik Mayo o wymiarach 80 cm x 145cm, z warstwą chłonną o wymiarach 65 cm x 85 cm, wykonana z laminatu min dwuwarstwowego o łącznej gramaturze 81g/m2,  odporność na przenikanie cieczy 150cm H2O,   
1x Serweta w na stolik instrumentariuszki służąca jako owinięcie zestawu, o wymiarach 150 cm x 190 cm, z warstwą chłonną w strefie krytycznej o wymiarach 75 cm x 190 cm,wykonana z laminatu  min dwuwarstwowego o łącznej  gramaturze 73g/m2 odporna na przenikanie cieczy 140cm H₂O,. Odporność na rozerwanie w strefie krytycznej na sucho 100 kPa, 
1x Serweta z taśmą lepną o wymiarach 175 x 175cm z dodatkową warstwą chłonną w strefie krytycznej o wymiarach 20 x 55cm oraz organizatorami przewodów, 
1x Serweta z taśmą lepną o wymiarach 240x150cm z dodatkową warstwą chłonną w strefie krytycznej o wymiarach  55x20 cm oraz organizatorami przewodów, 
2x  Serweta z taśmą lepną o wymiarach 75x75cm z dodatkową warstwą chłonną w strefie krytycznej o wymiarach 20x35cm, 
1x Serweta o wymiarach 75 x 90 cm, wykonana laminat min. trójwarstwowy o gramatura 71 g/m2 
1x Taśma lepna 9x49 cm dwuwarstwowa, łatwa w aplikacji, repozycjonowalna 
2x Ściereczki do wycierania  rąk 18 x 25 cm.
1 x pudełko magnetyczne  tzw "licznik igieł" na min 20 igieł i skalpeli
1 x 10 szt  kompresów bawełnianych  z gazy 17- nitkowe, 12- warstwowe, wielkości 10cm x 20cm  z wplecioną nitką radiacyjną zapakowane w torebkę papierową lub kartonik
1 x 10 szt Tupfer w kształcie miekkiej kuli z gazy bawełnianej 20 nitkowej o wielkości 30 x 40 cm w wplecioną nicią rtg, tupfery zapakowane w torebka papierową lub kartonik.
2 x Fartuch operacyjny extra wzmocniony, rozmiar XL; 1 x Fartuch operacyjny extra wzmocniony, rozmiar L.
Fartuch operacyjny ekstra wzmocniony (FOEW)  -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wiązany na troki wewnętrzne oraz troki zewnętrzne z kartonikiem, z tyłu zapięcie na rzep.Odporność na przenikanie cieczy 110 cm, odporność na penetraje mokrobiologiczną  na mokro  min 300 CFU/100 cm 2 na całej powierzchini.  
Serwety (dolna, górna i boczne) wykonane z laminatu dwuwarstwowego o gramaturze 59 g/m2  w strefie krytycznej laminat  trójwarstwowy o gramatura 71 g/m2, dodatkowa warstwa chłonna o gramaturze 50 g/m2, odporność na przenikanie cieczy 194cm H2O, odporność na rozerwania w strefie krytycznej na sucho/mokro 195/186 kPa. Wszystkie serwety muszą cechować się I klasą palności ma poziomie &gt; 3,5s – wynik badania potwierdzony dokumentem wystawionym przez producenta wyrobu. Zestaw posiadający listę komponentów, oznakowany etykietą w tym (dwie mini-etykiety samoprzylepne zawierającą  informację zgodnie z normą  PN EN ISO 15223-1:2017  lub równoważną oraz dodatkowo oznakowany za pomocą kolorowego znaku umieszczonego na zestawie, etykiecie samoprzylepnej oraz opakowaniu zbiorczym. </t>
    </r>
    <r>
      <rPr>
        <b/>
        <sz val="9.5"/>
        <rFont val="Arial Narrow"/>
        <family val="2"/>
        <charset val="238"/>
      </rPr>
      <t xml:space="preserve">Partia próbna 1 zestaw sterylny </t>
    </r>
  </si>
  <si>
    <r>
      <rPr>
        <b/>
        <sz val="10"/>
        <rFont val="Arial Narrow"/>
        <family val="2"/>
        <charset val="238"/>
      </rPr>
      <t>Zestaw do naturalnego porodu - skład:</t>
    </r>
    <r>
      <rPr>
        <sz val="10"/>
        <rFont val="Arial Narrow"/>
        <family val="2"/>
        <charset val="238"/>
      </rPr>
      <t xml:space="preserve">
Zestaw do naturalnego porodu - skład:
1 x serweta na stół narzędziowy 120 x 95 cm (opakowanie zestawu)
1 x Jednorazowe nożyczki chirurgiczne tępo-tępe proste dł min14,5 cm
1 x jednorazowe kleszczyki chirurgiczne proste typu Kocher  dł min 14 cm
20 x Kompres z włókniny 10 x 10 cm 4 warstwy 40g/m2
2 x zacisk do pępowiny 53 mm.
1 x serweta włókninowa dla noworodka o wielkości 87x90 cm
1 x serweta pod pośladki  dwu-warstwowa o wielkości 100 x 120 cm z zintegrowanym workiem na płyny, worek z wyskalowana podziałka co 100 i 500 ml  do 2500 ml.  
2 x ręcznik do rąk o wielkość min 30 x 30 cm 
Narzędzia jednorazowego użytku czytelnie oznakowane kolorem i  symbolem przekreslona  ② - oznaczającym brak możliwości resterylizacji </t>
    </r>
    <r>
      <rPr>
        <b/>
        <sz val="10"/>
        <rFont val="Arial Narrow"/>
        <family val="2"/>
        <charset val="238"/>
      </rPr>
      <t xml:space="preserve">.
</t>
    </r>
    <r>
      <rPr>
        <sz val="10"/>
        <rFont val="Arial Narrow"/>
        <family val="2"/>
        <charset val="238"/>
      </rPr>
      <t xml:space="preserve">Zestaw posiadający listę komponentów, oznakowany etykietą w tym (dwie mini-etykiety samoprzylepne zawierającą  informację zgodnie z normą  PN EN ISO 15223-1:2017  lub równoważną.
</t>
    </r>
    <r>
      <rPr>
        <b/>
        <sz val="10"/>
        <rFont val="Arial Narrow"/>
        <family val="2"/>
        <charset val="238"/>
      </rPr>
      <t xml:space="preserve">Partia próbna 1 sterylny  zestaw 
</t>
    </r>
  </si>
  <si>
    <r>
      <rPr>
        <b/>
        <sz val="10"/>
        <rFont val="Arial Narrow"/>
        <family val="2"/>
        <charset val="238"/>
      </rPr>
      <t xml:space="preserve">Fartuch operacyjny ekstra wzmocniony (FOEW)  </t>
    </r>
    <r>
      <rPr>
        <sz val="10"/>
        <rFont val="Arial Narrow"/>
        <family val="2"/>
        <charset val="238"/>
      </rPr>
      <t xml:space="preserve">-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dobrze utrzymującym się podczas użytkowania, fartuch złożony w sposób zapewniający aseptyczną aplikację, wiązany na troki wewnętrzne oraz troki zewnętrzne z kartonikiem, z tyłu zapięcie na rzep. Indywidualne oznakowanie rozmiaru fartucha umożliwiające jego  identyfikację przed rozłożeniem,  wewnętrzne owinięcie papierowe, min 1 chłonny ręcznik. W pełnej numeracji rozmiarowej do wyboru zamawiającego. Fartuch zgodny z norma PN-EN 13795  lub równoważną., spełniający minimalne wymagania dla obszaru krytycznego: odporność na przenikanie płynów min 100 cm H2O, wytrzymałość na wypychanie na sucho i mokro min 250/230 KPa. Szwy wykonane metodą nienaruszającą struktury włókniny lub inną zgodną z normą.Odporność na przenikanie cieczy  w strefie krytycznej 110 cm, odporność na penetraje mokrobiologiczną  na mokro  min 300 CFU/100 cm2 na całej powierzchini. Opakowanie zewnętrzne posiada: dwie etykiety samoprzylepne zawierające nazwę wyrobu w języku polskim, rozmiar, numer ref, numer serii, datę ważności, oznaczenie producenta.   
</t>
    </r>
    <r>
      <rPr>
        <b/>
        <sz val="10"/>
        <rFont val="Arial Narrow"/>
        <family val="2"/>
        <charset val="238"/>
      </rPr>
      <t>Partia próbna 1 szt.</t>
    </r>
    <r>
      <rPr>
        <sz val="10"/>
        <rFont val="Arial Narrow"/>
        <family val="2"/>
        <charset val="238"/>
      </rPr>
      <t xml:space="preserve">
</t>
    </r>
  </si>
  <si>
    <r>
      <t xml:space="preserve">Fartuch operacyjny wzmocniony (FOW)  - do procedur o podwyższonym ryzyku wykonany z włókniny typu sms/smms </t>
    </r>
    <r>
      <rPr>
        <sz val="10"/>
        <rFont val="Arial Narrow"/>
        <family val="2"/>
        <charset val="238"/>
      </rPr>
      <t xml:space="preserve">sterylny, z wstawkami nieprzemakalnymi z laminatu  oraz wewnętrzną warstwą chłonną w części krytycznej – przód i rękawy powyżej łokcia. Rękawy zakończone elastycznymi mankietami z dzianiny, dobrze utrzymującymi się podczas użytkowania. Tylne poły zakładane i wiązane na troki (troki nie mogą się urywać) łączone kartonikiem, sposób złożenia pozwalający na aplikację z zachowaniem sterylności zarówno z przodu jak i z tyłu. Przy szyi zapięcie na rzep. Wewnętrzne owinięcie papierowe, min 1 chłonny ręcznik. W pełnej numeracji rozmiarowej do wyboru zamawiającego. Fartuch zgodny z normą PN-EN 13795  lub równoważną., spełniający minimalne wymagania dla obszaru krytycznego:  gramatura min  74g/m2 odporność na penetrację płynów w obszarze krytycznym  min 190 cm H2O, wytrzymałość na wypychanie dla obszaru krytycznego na sucho i mokro minimum min /194/125 kPa, poza obszarem krytycznym minimum &gt; 100 kPa na sucho. Wytrzymałość na rozciąganie na sucho minimum 29 N, na mokro minimum 30 N. Szwy wykonane metodą nie naruszającą struktury włókniny lub inną zgodną z normą. Opakowanie zewnętrzne posiada: dwie etykiety samoprzylepne nazwą wyrobu w języku polskim , rozmiar, numer ref, numer serii, datę ważności, oznaczenie producenta.  </t>
    </r>
    <r>
      <rPr>
        <b/>
        <sz val="10"/>
        <rFont val="Arial Narrow"/>
        <family val="2"/>
        <charset val="238"/>
      </rPr>
      <t xml:space="preserve">
</t>
    </r>
  </si>
  <si>
    <r>
      <rPr>
        <b/>
        <sz val="10"/>
        <rFont val="Arial Narrow"/>
        <family val="2"/>
        <charset val="238"/>
      </rPr>
      <t xml:space="preserve">Osłona na głowicę śródoperacyjną,  laparoskopową giętką </t>
    </r>
    <r>
      <rPr>
        <sz val="10"/>
        <rFont val="Arial Narrow"/>
        <family val="2"/>
        <charset val="238"/>
      </rPr>
      <t>do USG, jednorazowa sterylna, ze wzmocnioną komorą na czoło głowicy oraz rękawem na kable. Wymiary 15x244, osłona kompatybilna z głowicą typu 8666 będącą na wyposażeniu Zamawiającego</t>
    </r>
  </si>
  <si>
    <r>
      <rPr>
        <b/>
        <sz val="10"/>
        <rFont val="Arial Narrow"/>
        <family val="2"/>
        <charset val="238"/>
      </rPr>
      <t>Osłona na głowicę śródoperacyjną dwupłaszczyznow</t>
    </r>
    <r>
      <rPr>
        <sz val="10"/>
        <rFont val="Arial Narrow"/>
        <family val="2"/>
        <charset val="238"/>
      </rPr>
      <t>ą  do USG, jednorazowa sterylna , bez lateksowa, z rękawem na kable. Szerokość  komory głowicy  min 6 cm, wymiary osłony 20 x 244 cm , kompatybilna z głowica typu 8814 będącą na wyposażeniu Zamawiającego</t>
    </r>
  </si>
  <si>
    <r>
      <rPr>
        <b/>
        <sz val="10"/>
        <rFont val="Arial Narrow"/>
        <family val="2"/>
        <charset val="238"/>
      </rPr>
      <t>Osłona na głowicę convex typ 8820e</t>
    </r>
    <r>
      <rPr>
        <sz val="10"/>
        <rFont val="Arial Narrow"/>
        <family val="2"/>
        <charset val="238"/>
      </rPr>
      <t xml:space="preserve"> i typ  8830 będących na wyposażeniu Zamawiającego do nefrostomii, sterylna, bezlateksowa, złożonoa teleskopowo o wymiarach 14 x 91,5 cm</t>
    </r>
  </si>
  <si>
    <r>
      <rPr>
        <b/>
        <sz val="10"/>
        <rFont val="Arial Narrow"/>
        <family val="2"/>
        <charset val="238"/>
      </rPr>
      <t xml:space="preserve">Serweta pod pośladki </t>
    </r>
    <r>
      <rPr>
        <sz val="10"/>
        <rFont val="Arial Narrow"/>
        <family val="2"/>
        <charset val="238"/>
      </rPr>
      <t xml:space="preserve">w rozmiarze min. 75 x 100 cm z torbą do przechwytywania płynów wykonana z nieprzemakalnego laminatu dwuwarstwowego. </t>
    </r>
    <r>
      <rPr>
        <b/>
        <sz val="10"/>
        <rFont val="Arial Narrow"/>
        <family val="2"/>
        <charset val="238"/>
      </rPr>
      <t xml:space="preserve">Partia próbna - 1 szt </t>
    </r>
  </si>
  <si>
    <r>
      <rPr>
        <b/>
        <sz val="10"/>
        <rFont val="Arial Narrow"/>
        <family val="2"/>
        <charset val="238"/>
      </rPr>
      <t xml:space="preserve">Sterylny samoprzylepny worek (torba) do przechwytywania płynów      </t>
    </r>
    <r>
      <rPr>
        <sz val="10"/>
        <rFont val="Arial Narrow"/>
        <family val="2"/>
        <charset val="238"/>
      </rPr>
      <t xml:space="preserve">                                                
Worek w kształcie  trójkąta równoramiennego o wielkości trójkąta max 50/ 60 x 50/60 cm z wydłużonym kołnierzem z taśma lepną. Worek  z zaworem i filtrem do podłączenia drenu   oraz  usztywnionym brzegiem umożliwiającym formowanie worka. Jednorazowego użytku, sterylny z samoprzylepną  taśmą odporną na przemakanie. Pakowane pojedyńczo. Oznakowany etykietą  samoprzylepną zawierającą  informację zgodnie z normą  PN EN ISO 15223-1:2017  lub równoważną.  </t>
    </r>
    <r>
      <rPr>
        <b/>
        <sz val="10"/>
        <rFont val="Arial Narrow"/>
        <family val="2"/>
        <charset val="238"/>
      </rPr>
      <t xml:space="preserve">
</t>
    </r>
  </si>
  <si>
    <r>
      <rPr>
        <b/>
        <sz val="10"/>
        <rFont val="Arial Narrow"/>
        <family val="2"/>
        <charset val="238"/>
      </rPr>
      <t>Pozycjoner stabilizujący</t>
    </r>
    <r>
      <rPr>
        <sz val="10"/>
        <rFont val="Arial Narrow"/>
        <family val="2"/>
        <charset val="238"/>
      </rPr>
      <t xml:space="preserve"> pozycję ciała pacjenta onkologicznego (PSPC) - jednorazowy, wykonany z włókna poliestrowego i pianki kompozytowej, składający się z dwóch części, każda część wyposażona w klamrę i mocny rzep. Wielkość pozycjonera: część pierwsza - min 10 cm x 84 cm, część druga- min 10 cm x 71 cm. Opakowanie  z etykietą informacyjną zawierającą min: nazwę producenta, nazwę wyrobu, nr ref (symbol katalogowy), znak CE. </t>
    </r>
    <r>
      <rPr>
        <b/>
        <sz val="10"/>
        <rFont val="Arial Narrow"/>
        <family val="2"/>
        <charset val="238"/>
      </rPr>
      <t>Partia próbna 1 szt</t>
    </r>
  </si>
  <si>
    <r>
      <rPr>
        <b/>
        <sz val="10"/>
        <rFont val="Arial Narrow"/>
        <family val="2"/>
        <charset val="238"/>
      </rPr>
      <t>Prześcieradło transportowe o udzwigu</t>
    </r>
    <r>
      <rPr>
        <sz val="10"/>
        <rFont val="Arial Narrow"/>
        <family val="2"/>
        <charset val="238"/>
      </rPr>
      <t xml:space="preserve"> min 250 kg wielkość  min100 x 200 cm , wykonane z jednolitej tkaniny odpornej na rozerwanie.
</t>
    </r>
  </si>
  <si>
    <r>
      <rPr>
        <b/>
        <sz val="10"/>
        <rFont val="Arial Narrow"/>
        <family val="2"/>
        <charset val="238"/>
      </rPr>
      <t>Obuwie operacyjne ochronne</t>
    </r>
    <r>
      <rPr>
        <sz val="10"/>
        <rFont val="Arial Narrow"/>
        <family val="2"/>
        <charset val="238"/>
      </rPr>
      <t xml:space="preserve">, wykonane z polimeru   typu STERI-TECH lub równoważne, odpornego na rozpuszczalniki, detergenty, działanie cieczy w tym  krwi, chemikalia, kwas mlekowy, słoną wodę, zapobiegający  powstawaniu nieprzyjemnego zapachu, hamujący wzrost grzybów i bakterii. Rozmiar od 35 do 48 - do wyboru Zamawiającego. 
Obuwie operacyjne o parametrach technicznych: absorbcja wstrząsów, utrzymanie prawidłowej rzeźby anatomicznej  stopy, powodującej redukcję energii statycznej, otwory wentylacyjne w bucie i wkładce wewnętrznej zapewniające przepływ powietrza wokół stopy podczas chodzenia,  wkładka antystatyczna nie wyjmowana, podeszwa zabezpieczona przed poślizgiem i wyładowaniom elektrostatycznym, z tyłu na odpinany pasek z możliwością przesunięcia na grzbiet buta. Obuwie można poddawać procesowi mycia i dezynfekcji w preparatach zatwierdzonych przez PZH oraz poddawać myciu maszynowemu w myjniach, z możliwością sterylizacji w temp 134 st C.Obuwie zgodne z normą  EN ISO 20347:2012  lub równoważną. Środek ochrony indywidualnej - Obuwie zawodowe, klasa II.Min 5 kolorów w ofercie (granatowy, biały, niebieski, czerwony, pomarańczowy) do wyboru Zamawiającego. 
</t>
    </r>
    <r>
      <rPr>
        <b/>
        <sz val="10"/>
        <rFont val="Arial Narrow"/>
        <family val="2"/>
        <charset val="238"/>
      </rPr>
      <t>Partia próbna 1 para rozmiar 39 w kolorze granatowym</t>
    </r>
    <r>
      <rPr>
        <sz val="10"/>
        <rFont val="Arial Narrow"/>
        <family val="2"/>
        <charset val="238"/>
      </rPr>
      <t xml:space="preserve">. </t>
    </r>
  </si>
  <si>
    <r>
      <rPr>
        <b/>
        <sz val="10"/>
        <rFont val="Arial Narrow"/>
        <family val="2"/>
        <charset val="238"/>
      </rPr>
      <t>Lekkie  okulary ochronne</t>
    </r>
    <r>
      <rPr>
        <sz val="10"/>
        <rFont val="Arial Narrow"/>
        <family val="2"/>
        <charset val="238"/>
      </rPr>
      <t xml:space="preserve"> wykonane z przeźroczystego poliwęglanu do ochrony oczu personelu medycznego przed ekspozycją na krew i inne potencjalnie zakaźne płyny. Okulary wyposażone w zauszniki z wielostopniową regulacją kąta pochylenia szybki, oraz regulacją długości. Szkła posiadają specjalną powłokę chroniącą je przed zaparowaniem. Wielokrotnego użytku. Okulary ochronne  jako środek ochrony indywidualnej (PPE – personal protective equipment) oznakowany i zgodny z normą: PN-EN ISO 4007:2012 Środki ochrony indywidualnej. Ochrona oczu i twarzy. Terminologia oraz PN-EN 166:2005P Ochrona indywidualna oczu  lub równoważną. 
</t>
    </r>
    <r>
      <rPr>
        <b/>
        <sz val="10"/>
        <rFont val="Arial Narrow"/>
        <family val="2"/>
        <charset val="238"/>
      </rPr>
      <t>Partia próbna 1 szt.</t>
    </r>
  </si>
  <si>
    <r>
      <rPr>
        <b/>
        <sz val="10"/>
        <rFont val="Arial Narrow"/>
        <family val="2"/>
        <charset val="238"/>
      </rPr>
      <t>Osłona szyi  w kształcie golfu</t>
    </r>
    <r>
      <rPr>
        <sz val="10"/>
        <rFont val="Arial Narrow"/>
        <family val="2"/>
        <charset val="238"/>
      </rPr>
      <t xml:space="preserve"> o średnicy  otworu min 17 cm, wykonana z miekkiej dzianiny wokół szyi o wysokosci min 5 cm i  wydłużonym kołnierzem opadajacym na  ramiona, wykonanym z miękkiej oddychającej  włókniny w kształcie prostokąta o wielkości min: 44 x 55 cm, zabezpieczająca obustronnie szyję, kark i przednią część mostka (wydłużona część powinna sięgać do min wyrostka mieczykowatego. Pakowania min po 50 szt w higienicznym sztywnym  kartonie umożliwjącym higieniczne otwarcie kartonu i pobieranie asortymentu. Produkt  zgodny z normą EN- 10 993 w zakresie kontaktu ze skórą  użytkownika oraz PN-EN 13795  lub równoważną
</t>
    </r>
    <r>
      <rPr>
        <b/>
        <sz val="10"/>
        <rFont val="Arial Narrow"/>
        <family val="2"/>
        <charset val="238"/>
      </rPr>
      <t>Partia próbna 1 karton</t>
    </r>
  </si>
  <si>
    <t xml:space="preserve">Zadanie nr 25 - Pozycjonery przeciwodleżynowe  wielorazowego użytku do układania  pacjenta na stole operacyjnym, wykonane z medycznego żelu silikonowego  (oprócz asortymentu wymienionego w  pozycji 9,10,11), wodoszczelne o właściwościach nie powodujących podrażnienia skóry potwierdzone stosownym dokumentem badań zgodnych z normą EN-ISO 10933-10 - Biologiczna ocena wyrobów medycznych - test na uczulanie skóry i EN-ISO 10993-1 - ocena biokompatybilności wyrobu  lub równoważną. Możliwość  mycia i dezynfekcji ogólnie dostępnymi środkami, przezierne  dla promieni rtg, nieprzewodzące ładunków elektrycznych, bez lateksu. 
</t>
  </si>
  <si>
    <r>
      <rPr>
        <b/>
        <sz val="10"/>
        <rFont val="Arial Narrow"/>
        <family val="2"/>
        <charset val="238"/>
      </rPr>
      <t xml:space="preserve">Prześcieradło medyczne o wielkości 100cm x max.225 cm </t>
    </r>
    <r>
      <rPr>
        <sz val="10"/>
        <rFont val="Arial Narrow"/>
        <family val="2"/>
        <charset val="238"/>
      </rPr>
      <t xml:space="preserve">wykonane z wółkniny SMS lub włókniny polipropylenowej, o gramaturze min 35 g/m2, </t>
    </r>
    <r>
      <rPr>
        <b/>
        <sz val="10"/>
        <rFont val="Arial Narrow"/>
        <family val="2"/>
        <charset val="238"/>
      </rPr>
      <t>każda sztuka przescieradła  składana pojedynczo, pakowane  zbiorczo np. po 10 szt</t>
    </r>
    <r>
      <rPr>
        <sz val="10"/>
        <rFont val="Arial Narrow"/>
        <family val="2"/>
        <charset val="238"/>
      </rPr>
      <t xml:space="preserve">.. Kolor niebieskii  lub zielony - do wyboru Zamawiającego. Opakownie foliowe z etykietą informacyjną zawierajacą nazwę wyrobu, nazwę producenta wyrobu, nr  ref,  rozmiar prześcieradła.  </t>
    </r>
    <r>
      <rPr>
        <b/>
        <sz val="10"/>
        <rFont val="Arial Narrow"/>
        <family val="2"/>
        <charset val="238"/>
      </rPr>
      <t>Partia próbna 1 opakowanie .</t>
    </r>
    <r>
      <rPr>
        <sz val="10"/>
        <rFont val="Arial Narrow"/>
        <family val="2"/>
        <charset val="238"/>
      </rPr>
      <t xml:space="preserve">
</t>
    </r>
  </si>
  <si>
    <r>
      <rPr>
        <b/>
        <sz val="10"/>
        <rFont val="Arial Narrow"/>
        <family val="2"/>
        <charset val="238"/>
      </rPr>
      <t xml:space="preserve">Podkład medyczny 90cm x 140cm </t>
    </r>
    <r>
      <rPr>
        <sz val="10"/>
        <rFont val="Arial Narrow"/>
        <family val="2"/>
        <charset val="238"/>
      </rPr>
      <t xml:space="preserve">wykonany z włokniny SMS lub włókniny polipropylenowej  o wielkości 40 x 150. Gramatura  min 35 g/m2. </t>
    </r>
    <r>
      <rPr>
        <b/>
        <sz val="10"/>
        <rFont val="Arial Narrow"/>
        <family val="2"/>
        <charset val="238"/>
      </rPr>
      <t>Każda sztuka składana pojedynczo, pakowane  zbiorczo np. po 10 szt.</t>
    </r>
    <r>
      <rPr>
        <sz val="10"/>
        <rFont val="Arial Narrow"/>
        <family val="2"/>
        <charset val="238"/>
      </rPr>
      <t xml:space="preserve">. Kolor niebieskii lub  zielony - do wyboru Zamawiającego. Opakownie foliowe z etykietą informacyjną zawierajacą nazwę wyrobu, nazwę producenta wyrobu, nr  ref,  rozmiar prześcieradła. 
</t>
    </r>
    <r>
      <rPr>
        <b/>
        <sz val="10"/>
        <rFont val="Arial Narrow"/>
        <family val="2"/>
        <charset val="238"/>
      </rPr>
      <t>Partia próbna 1 opakowanie .</t>
    </r>
  </si>
  <si>
    <r>
      <rPr>
        <b/>
        <sz val="10"/>
        <rFont val="Arial Narrow"/>
        <family val="2"/>
        <charset val="238"/>
      </rPr>
      <t xml:space="preserve">Zestaw sterylnych obłożeń do operacji stawu biodrowego, barkowego i by-passu - EBy-P
Skład zestawu </t>
    </r>
    <r>
      <rPr>
        <b/>
        <i/>
        <sz val="10"/>
        <rFont val="Arial Narrow"/>
        <family val="2"/>
        <charset val="238"/>
      </rPr>
      <t xml:space="preserve">
1.</t>
    </r>
    <r>
      <rPr>
        <b/>
        <sz val="10"/>
        <rFont val="Arial Narrow"/>
        <family val="2"/>
        <charset val="238"/>
      </rPr>
      <t>1 x</t>
    </r>
    <r>
      <rPr>
        <sz val="10"/>
        <rFont val="Arial Narrow"/>
        <family val="2"/>
        <charset val="238"/>
      </rPr>
      <t>Osłona na stolik Mayo składany teleskopowo do wewnątrz , o wymiarach min 80 cm x 140cm, wykonany z folii polietylenowej oraz włókninowej warstwy chłonnej, gramatura włókniny min. 24 g/m2, grubość folii min. 45µm . wytrzymałość na wypychanie na sucho i na mokro ≥40 kPabarierowość dla wody  ≥30 cm H2O</t>
    </r>
    <r>
      <rPr>
        <b/>
        <sz val="10"/>
        <rFont val="Arial Narrow"/>
        <family val="2"/>
        <charset val="238"/>
      </rPr>
      <t>. z dodatkowymi kieszeniami samoprzylepnymi z sztywnikiem  w rozmiarze min. 40x30 cm</t>
    </r>
    <r>
      <rPr>
        <sz val="10"/>
        <rFont val="Arial Narrow"/>
        <family val="2"/>
        <charset val="238"/>
      </rPr>
      <t xml:space="preserve">.    w ilości 4 szt 
2. </t>
    </r>
    <r>
      <rPr>
        <b/>
        <sz val="10"/>
        <rFont val="Arial Narrow"/>
        <family val="2"/>
        <charset val="238"/>
      </rPr>
      <t xml:space="preserve">2 x </t>
    </r>
    <r>
      <rPr>
        <sz val="10"/>
        <rFont val="Arial Narrow"/>
        <family val="2"/>
        <charset val="238"/>
      </rPr>
      <t>Serweta wykonana z  laminatu folii i  włókniny o gramaturze min 55 g/m2  o wymiarach  120x180 cm cm
3.</t>
    </r>
    <r>
      <rPr>
        <b/>
        <sz val="10"/>
        <rFont val="Arial Narrow"/>
        <family val="2"/>
        <charset val="238"/>
      </rPr>
      <t xml:space="preserve">1 x </t>
    </r>
    <r>
      <rPr>
        <sz val="10"/>
        <rFont val="Arial Narrow"/>
        <family val="2"/>
        <charset val="238"/>
      </rPr>
      <t xml:space="preserve">Serweta główna o wymiarach min 250 x 230 cm  wykonana z laminatu folii i włókniny  o gramaturze min 62 g/ m2 z wycięciem w kształcie litery  U o wielkosci min.  </t>
    </r>
    <r>
      <rPr>
        <b/>
        <sz val="10"/>
        <rFont val="Arial Narrow"/>
        <family val="2"/>
        <charset val="238"/>
      </rPr>
      <t xml:space="preserve">15cm x 80 cm </t>
    </r>
    <r>
      <rPr>
        <sz val="10"/>
        <rFont val="Arial Narrow"/>
        <family val="2"/>
        <charset val="238"/>
      </rPr>
      <t xml:space="preserve"> otoczonym taśmą lepną i dodatkową warstwą  chłonną   niepalną ,  w rozmiarze</t>
    </r>
    <r>
      <rPr>
        <sz val="10"/>
        <color theme="1"/>
        <rFont val="Arial Narrow"/>
        <family val="2"/>
        <charset val="238"/>
      </rPr>
      <t xml:space="preserve"> 120x80 cm </t>
    </r>
    <r>
      <rPr>
        <sz val="10"/>
        <rFont val="Arial Narrow"/>
        <family val="2"/>
        <charset val="238"/>
      </rPr>
      <t>o  gramaturze min 62 gr/m2 chłonność laminatu wraz z wzmocnieniem min. 540 %,  wytrzymałość na rozdzieranie wzdłużne  i poprzeczne laminatu wraz z wzmocnieniem min  72 N,  wytrzymałośc laminatu wraz z wzmocnieniem  wypychanie na sucho i mokro  min. 200 kPa,  odporność laminatu wraz z wzmocnieniem na przenikanie cieczy min. 450  cmH2O g/ m</t>
    </r>
    <r>
      <rPr>
        <vertAlign val="superscript"/>
        <sz val="10"/>
        <rFont val="Arial Narrow"/>
        <family val="2"/>
        <charset val="238"/>
      </rPr>
      <t>2</t>
    </r>
    <r>
      <rPr>
        <sz val="10"/>
        <rFont val="Arial Narrow"/>
        <family val="2"/>
        <charset val="238"/>
      </rPr>
      <t xml:space="preserve"> 
4.</t>
    </r>
    <r>
      <rPr>
        <b/>
        <sz val="10"/>
        <rFont val="Arial Narrow"/>
        <family val="2"/>
        <charset val="238"/>
      </rPr>
      <t xml:space="preserve">1 x </t>
    </r>
    <r>
      <rPr>
        <sz val="10"/>
        <rFont val="Arial Narrow"/>
        <family val="2"/>
        <charset val="238"/>
      </rPr>
      <t>Serweta wykonana z laminatu folii i włókniny o gramaturze min 55g/m</t>
    </r>
    <r>
      <rPr>
        <vertAlign val="superscript"/>
        <sz val="10"/>
        <rFont val="Arial Narrow"/>
        <family val="2"/>
        <charset val="238"/>
      </rPr>
      <t xml:space="preserve">2  </t>
    </r>
    <r>
      <rPr>
        <sz val="10"/>
        <rFont val="Arial Narrow"/>
        <family val="2"/>
        <charset val="238"/>
      </rPr>
      <t xml:space="preserve">  w rozm. min. 150x240 cm,  chłonność min. 570%, wytrzymałośc na wypychanie na sucho i mokro min. 150 kPa, odporność na przenikanie cieczy min. 250 cmH2O  z taśmą  lepną - jako ekran anestezjologiczny.                                                                         5. </t>
    </r>
    <r>
      <rPr>
        <b/>
        <sz val="10"/>
        <rFont val="Arial Narrow"/>
        <family val="2"/>
        <charset val="238"/>
      </rPr>
      <t>1x Serweta z laminatu folii i włókniny o gramaturze min 55 gr/m2 w rozmiarze min. 150x200 cm z taśmą lepną wzdłuż krótszego  boku .</t>
    </r>
    <r>
      <rPr>
        <sz val="10"/>
        <rFont val="Arial Narrow"/>
        <family val="2"/>
        <charset val="238"/>
      </rPr>
      <t xml:space="preserve">
6.</t>
    </r>
    <r>
      <rPr>
        <b/>
        <sz val="10"/>
        <rFont val="Arial Narrow"/>
        <family val="2"/>
        <charset val="238"/>
      </rPr>
      <t xml:space="preserve">1 x </t>
    </r>
    <r>
      <rPr>
        <sz val="10"/>
        <rFont val="Arial Narrow"/>
        <family val="2"/>
        <charset val="238"/>
      </rPr>
      <t>Osłona na kończynę wykonany z nieprzemakalnego laminatu folii i włókniny  o gramaturze min. 55 gr/m2  w rozm. min 35 x 120 cm,  warstwa wewnętrzna z miekkiej włókniny 
7.</t>
    </r>
    <r>
      <rPr>
        <b/>
        <sz val="10"/>
        <rFont val="Arial Narrow"/>
        <family val="2"/>
        <charset val="238"/>
      </rPr>
      <t xml:space="preserve">2 x </t>
    </r>
    <r>
      <rPr>
        <sz val="10"/>
        <rFont val="Arial Narrow"/>
        <family val="2"/>
        <charset val="238"/>
      </rPr>
      <t>Taśma lepna min. 9 x 50 cm  z zakładkami finger lift 
8.</t>
    </r>
    <r>
      <rPr>
        <b/>
        <sz val="10"/>
        <rFont val="Arial Narrow"/>
        <family val="2"/>
        <charset val="238"/>
      </rPr>
      <t xml:space="preserve">1 x </t>
    </r>
    <r>
      <rPr>
        <sz val="10"/>
        <rFont val="Arial Narrow"/>
        <family val="2"/>
        <charset val="238"/>
      </rPr>
      <t>Organizer przewodów (rzepy lepne) o wymiarach  min  2 x 22 cm.
9.</t>
    </r>
    <r>
      <rPr>
        <b/>
        <sz val="10"/>
        <rFont val="Arial Narrow"/>
        <family val="2"/>
        <charset val="238"/>
      </rPr>
      <t xml:space="preserve">1 x </t>
    </r>
    <r>
      <rPr>
        <sz val="10"/>
        <rFont val="Arial Narrow"/>
        <family val="2"/>
        <charset val="238"/>
      </rPr>
      <t xml:space="preserve">Pudełko na ostrza i igły z taśmą  mocująca do stolika Mayo. 
10 </t>
    </r>
    <r>
      <rPr>
        <b/>
        <sz val="10"/>
        <rFont val="Arial Narrow"/>
        <family val="2"/>
        <charset val="238"/>
      </rPr>
      <t>3 x</t>
    </r>
    <r>
      <rPr>
        <sz val="10"/>
        <rFont val="Arial Narrow"/>
        <family val="2"/>
        <charset val="238"/>
      </rPr>
      <t xml:space="preserve"> Ściereczki wysokochłonne do wycierania rąk o wymiarach min 30 cm  x 30 cm
11. </t>
    </r>
    <r>
      <rPr>
        <b/>
        <sz val="10"/>
        <rFont val="Arial Narrow"/>
        <family val="2"/>
        <charset val="238"/>
      </rPr>
      <t xml:space="preserve">2x </t>
    </r>
    <r>
      <rPr>
        <sz val="10"/>
        <rFont val="Arial Narrow"/>
        <family val="2"/>
        <charset val="238"/>
      </rPr>
      <t xml:space="preserve"> bandaż elastyczny </t>
    </r>
    <r>
      <rPr>
        <b/>
        <sz val="10"/>
        <rFont val="Arial Narrow"/>
        <family val="2"/>
        <charset val="238"/>
      </rPr>
      <t xml:space="preserve">, z zapinką </t>
    </r>
    <r>
      <rPr>
        <sz val="10"/>
        <rFont val="Arial Narrow"/>
        <family val="2"/>
        <charset val="238"/>
      </rPr>
      <t xml:space="preserve"> 14cm x 5 m ( osonbno zapakowany)
12. Fartuchy  wysoko przewiewnej włókniny poliestrowo celulozowej typu  spunelace/sontara o  gramaturze min. 68 g/m2   z przodu fartucha i narękawach powyżej łokci dodatkowy laminat folii i włókniny o gramaturze min. 40 gr/m2  , paroprzepuszczalność na całej powierzchni  min 4000 g/m2x24h wg. LYSSY  , odpornosc na przenikanie cieczy w strefie krytycznej min 220   cm H2O wg. PN-EN 20811, odpornosć na wypychanie na sucho i mokro min. 400 kpa PN-EN 13938-1   lub równoważną mankiet  o szerokości min. 8 cmz   w </t>
    </r>
    <r>
      <rPr>
        <b/>
        <sz val="10"/>
        <rFont val="Arial Narrow"/>
        <family val="2"/>
        <charset val="238"/>
      </rPr>
      <t xml:space="preserve"> rozmiarach:  XL - 2 szt ; L- 1 szt</t>
    </r>
    <r>
      <rPr>
        <sz val="10"/>
        <rFont val="Arial Narrow"/>
        <family val="2"/>
        <charset val="238"/>
      </rPr>
      <t xml:space="preserve"> -( 1 szt  L we własnym opakowaniu umieszczony na zewnątrz zestawu) dodatkowo zapakowany.
13. Całość zestawu zawinięta w serwetę na stół do instrumentarium o rozmiarze min. 150x190cm wykonaną z folii polietylenowej oraz warstwy chłonnej o szerokości min. 66cm na całej długości serwety. Łączna gramatura min. 84 g/m2 , chłonnosc warstwy chłonnej min. 400%, barierowość dla wody powyżej 100 cmH2O.                                                                                                               14.</t>
    </r>
    <r>
      <rPr>
        <b/>
        <sz val="10"/>
        <rFont val="Arial Narrow"/>
        <family val="2"/>
        <charset val="238"/>
      </rPr>
      <t xml:space="preserve"> 1x miska okrągała z podziałką  , transparentna o poj 250 ml 1                                                15.  1  miska okrągła z podziałką , transpatrenta o pojemności 500 ml                                           Na  etykiecie głównej piktogramy z elementami zestawu oraz nazwa zestawu: "Zestaw  do stawu biodrowego, barkowego , by-passu " , dodatkowo  na dłuższym i krótszym boku opakowania zestawu dodatkowa nalepka z nazwą zestawu :    "Zestaw  do stawu biodrowego, barkowego , by-passu "      </t>
    </r>
  </si>
  <si>
    <r>
      <rPr>
        <b/>
        <sz val="10"/>
        <rFont val="Arial Narrow"/>
        <family val="2"/>
        <charset val="238"/>
      </rPr>
      <t>Zestaw sterylnych  obłożeń do Artroskopii Kolana (AK)</t>
    </r>
    <r>
      <rPr>
        <sz val="10"/>
        <rFont val="Arial Narrow"/>
        <family val="2"/>
        <charset val="238"/>
      </rPr>
      <t xml:space="preserve">
Skład zestawu:  
1.1 x Osłona na stolik Mayo składana teleskopowo do wewnątrz , o wymiarach min 80 cm x 140cm, wykonany z folii polietylenowej oraz włókninowej warstwy chłonnej, gramatura włókniny min. 24 g/m2, grubość folii min. 45µm ,, wytrzymałość na wypychanie na sucho i na mokro ≥40 kPa.barierowość dla wody  ≥30 cm H2O</t>
    </r>
    <r>
      <rPr>
        <b/>
        <sz val="10"/>
        <rFont val="Arial Narrow"/>
        <family val="2"/>
        <charset val="238"/>
      </rPr>
      <t xml:space="preserve"> z dołączonymi  osobno kieszeniami samoprzylepnymi  z sztywnikiem min. 30x40 40 cm. 4 szt </t>
    </r>
    <r>
      <rPr>
        <sz val="10"/>
        <rFont val="Arial Narrow"/>
        <family val="2"/>
        <charset val="238"/>
      </rPr>
      <t xml:space="preserve">
2,1 x Osłona na kończynę o wymiarach min 35 cm x 70 cm wykonana z laminatu, folii i włókniny  o gramaturze min. 55gr/m2,  warstwa wewnętrzna z miękkiej włókniny.
3. 1 x Taśma lepna z włókniny spunlance  z zakładkami finger lift   w rozmiarze 9x50 cm  
4. 1 x Serweta główna o wymiarach  min 230 x 320 cm wykonana z laminatu folii i włókniny o gramaturze min. 55 gr/m2  wyposażona w samouszczelniający płat z neoprenu z elastycznym otworem o wielkości  min 6 cm i workiem do zbierania płynów z portem do podłaczenia drenu,  chłonność  serwety min. 570%,   wytrzymałość na rozdzieranie wzdłużne min. 29,72N, wytrzymałość na rozdzieranie poprzeczne min. 40,33N, wytrzymałośc na wypychanie na sucho  i mokrto min. 150 kPa, , odporność na przenikanie cieczy min. 250 cmH2O ,  
5. 1 x Organizer przewodów (rzepy) o wymiarach  min  2x 22 cm. 
6. Fartuch  wz wysoko przewiewnej włókniny poliestrowo celulozowej typu  spunelace/sontara o  gramaturze min. 68 g/m2   z przodu fartucha i narękawach powyżej łokci dodatkowy laminat folii i włókniny o gramaturze min. 40 gr/m2  , paroprzepuszczalność na całej powierzchni  min 4000 g/m2x24h wg. LYSSY  , odpornosc na przenikanie cieczy w strefie krytycznej min 220   cm H2O wg. PN-EN 20811  lub równoważną, odpornosć na wypychanie na sucho i mokro min. 400 kpa PN-EN 13938-1  lub równoważną  mankiet  o szerokości min. 8 cm    rozmiar L - 1 szt, - oraz XL- 2 szt. (1 szt L we własnym opakowaniu umieszczona  na zewnątrz zestawu. )
7. 1 x Osłona na kamerę z kartonikiem ułatwiającym nałożenie osłony,  złożona teleskopowo, wielkość min 14 x 225 cm z zintegrowanymi  taśmami samoprzylepnymi.
8.1 x Serweta wykonana z laminatu/ folii i włókniny o gramaturze min 55g/m</t>
    </r>
    <r>
      <rPr>
        <vertAlign val="superscript"/>
        <sz val="10"/>
        <rFont val="Arial Narrow"/>
        <family val="2"/>
        <charset val="238"/>
      </rPr>
      <t>2</t>
    </r>
    <r>
      <rPr>
        <sz val="10"/>
        <rFont val="Arial Narrow"/>
        <family val="2"/>
        <charset val="238"/>
      </rPr>
      <t xml:space="preserve">  o wymiarach  120x180
9. 2 x Ściereczki wysokochłonne do wycierania rąk o wymiarach min 30 cm  x 30 cm                         10. </t>
    </r>
    <r>
      <rPr>
        <b/>
        <sz val="10"/>
        <rFont val="Arial Narrow"/>
        <family val="2"/>
        <charset val="238"/>
      </rPr>
      <t xml:space="preserve">1 x serweta z laminatu folii i włókniny o gr. min 55gr/m2  chłonność min. 570%, , wytrzymałośc na wypychanie na sucho min. 150 kPa, wytrzymałość na wypychanie na mokro min. 150 kPa, odporność na przenikanie cieczy min. 250 cmH2O, w rozmiarze min. 150 x 200 cm  z przylepcem wzdłuż  krótszego boku .   </t>
    </r>
    <r>
      <rPr>
        <sz val="10"/>
        <rFont val="Arial Narrow"/>
        <family val="2"/>
        <charset val="238"/>
      </rPr>
      <t xml:space="preserve">
11. Całość zestawu zawinięta w serwetę  na stół do instrumentarium o rozmiarze min. 150x190cm wykonaną z folii polietylenowej oraz warstwy chłonnej o szerokości min. 66cm na całej długości serwety. Łączna gramatura min. 84 g/m2  , chłonnosc warstwy chłonnej min. 400 % barierowość dla wody powyżej 100 cmH2O.  </t>
    </r>
    <r>
      <rPr>
        <b/>
        <sz val="10"/>
        <rFont val="Arial Narrow"/>
        <family val="2"/>
        <charset val="238"/>
      </rPr>
      <t>Na  etykiecie głównej piktogramy z elementami zestawu oraz nazwa zestawu  : " Zestaw do arttroskopii" , dodatkowo  na dłuższym i krótszym boku opakowania zestwu dodatkowa nalepka z nazwą zestawu " Zestaw do artroskopii"</t>
    </r>
  </si>
  <si>
    <r>
      <rPr>
        <b/>
        <sz val="10"/>
        <rFont val="Arial Narrow"/>
        <family val="2"/>
        <charset val="238"/>
      </rPr>
      <t>Zestaw sterylnych obłożeń  do endoprotezy stawu kolanowego i rekonstrukcji więzadła przedniego i tylniego - EK/ACL/PCL</t>
    </r>
    <r>
      <rPr>
        <sz val="10"/>
        <rFont val="Arial Narrow"/>
        <family val="2"/>
        <charset val="238"/>
      </rPr>
      <t xml:space="preserve">
Skład zestawu:  
1.1 x Osłona na stolik Mayo składana teleskopowo do wewnątrz , o wymiarach min 80 cm x 140cm, wykonany z folii polietylenowej oraz włókninowej warstwy chłonnej, gramatura włókniny min. 24 g/m2, grubość folii min. 45µm . wytrzymałość na wypychanie na sucho i na mokro ≥40 kPabarierowość dla wody  ≥30 cm H2O.   z</t>
    </r>
    <r>
      <rPr>
        <b/>
        <sz val="10"/>
        <rFont val="Arial Narrow"/>
        <family val="2"/>
        <charset val="238"/>
      </rPr>
      <t xml:space="preserve"> osobno dołączonymi kieszeniami samoprzylepnymi z sztywnikiem  30x40 cm w ilosci 4 szt .</t>
    </r>
    <r>
      <rPr>
        <sz val="10"/>
        <rFont val="Arial Narrow"/>
        <family val="2"/>
        <charset val="238"/>
      </rPr>
      <t xml:space="preserve">
2..</t>
    </r>
    <r>
      <rPr>
        <b/>
        <sz val="10"/>
        <rFont val="Arial Narrow"/>
        <family val="2"/>
        <charset val="238"/>
      </rPr>
      <t xml:space="preserve">1 x </t>
    </r>
    <r>
      <rPr>
        <sz val="10"/>
        <rFont val="Arial Narrow"/>
        <family val="2"/>
        <charset val="238"/>
      </rPr>
      <t>Osłona na kończynę o wymiarach min 35cm x70 cm wykonana z nieprzemakalnego dwuwarstwowego  laminatu o gramaturze min. 56 gr/m2  warstwa wewnętrzna z miękkiej włókniny.
3..</t>
    </r>
    <r>
      <rPr>
        <b/>
        <sz val="10"/>
        <rFont val="Arial Narrow"/>
        <family val="2"/>
        <charset val="238"/>
      </rPr>
      <t xml:space="preserve">1 x </t>
    </r>
    <r>
      <rPr>
        <sz val="10"/>
        <rFont val="Arial Narrow"/>
        <family val="2"/>
        <charset val="238"/>
      </rPr>
      <t>Serweta wykonana z  laminatu folii i włókniny o gramaturze  min 55 g/m</t>
    </r>
    <r>
      <rPr>
        <vertAlign val="superscript"/>
        <sz val="10"/>
        <rFont val="Arial Narrow"/>
        <family val="2"/>
        <charset val="238"/>
      </rPr>
      <t>2</t>
    </r>
    <r>
      <rPr>
        <sz val="10"/>
        <rFont val="Arial Narrow"/>
        <family val="2"/>
        <charset val="238"/>
      </rPr>
      <t xml:space="preserve"> o wymiarach120 x 180 cm                                                                                                                                                 4.</t>
    </r>
    <r>
      <rPr>
        <b/>
        <sz val="10"/>
        <rFont val="Arial Narrow"/>
        <family val="2"/>
        <charset val="238"/>
      </rPr>
      <t>Serweta z laminatu z laminatu folii i włókniny o gr. min 55 gr/m2 chłonność min. 570%, wytrzymałośc na wypychanie na sucho min. 150 kPa, wytrzymałość na wypychanie na mokro min. 150 kPa, odporność na przenikanie cieczy min. 250 cmH2O  w rozmiarze min. 150 x 200 cm  z przylepcem wzdłuż krótszego boku</t>
    </r>
    <r>
      <rPr>
        <sz val="10"/>
        <rFont val="Arial Narrow"/>
        <family val="2"/>
        <charset val="238"/>
      </rPr>
      <t xml:space="preserve"> .                                                                                                             5.</t>
    </r>
    <r>
      <rPr>
        <b/>
        <sz val="10"/>
        <rFont val="Arial Narrow"/>
        <family val="2"/>
        <charset val="238"/>
      </rPr>
      <t xml:space="preserve">1 x </t>
    </r>
    <r>
      <rPr>
        <sz val="10"/>
        <rFont val="Arial Narrow"/>
        <family val="2"/>
        <charset val="238"/>
      </rPr>
      <t>Serweta główna wykonana na całej powierzchni z z laminatu folii i włókniny  o minimalnej gramaturze 62g/ m</t>
    </r>
    <r>
      <rPr>
        <vertAlign val="superscript"/>
        <sz val="10"/>
        <rFont val="Arial Narrow"/>
        <family val="2"/>
        <charset val="238"/>
      </rPr>
      <t>2</t>
    </r>
    <r>
      <rPr>
        <sz val="10"/>
        <rFont val="Arial Narrow"/>
        <family val="2"/>
        <charset val="238"/>
      </rPr>
      <t xml:space="preserve"> o wymiarach min 230 cm  x  320 cm, wyposażona w samouszczelniający się płat z neoprenu z elastycznym otworem 6 cm   z dodatkową warstwą chłonną wokół otworu wykonaną z laminatu o gramaturze min 62  g/m</t>
    </r>
    <r>
      <rPr>
        <vertAlign val="superscript"/>
        <sz val="10"/>
        <rFont val="Arial Narrow"/>
        <family val="2"/>
        <charset val="238"/>
      </rPr>
      <t>2</t>
    </r>
    <r>
      <rPr>
        <sz val="10"/>
        <rFont val="Arial Narrow"/>
        <family val="2"/>
        <charset val="238"/>
      </rPr>
      <t xml:space="preserve"> o wymiarze  min 80 cm x 120 cm,chłonność laminatu wraz z wzmocnieniem min. 540 %,    wytrzymałość na rozdzieranie laminatu wraz z wzmocnieniem wzdłużne i poprzeczne  min  72 N,   wytrzymałośc na wypychanie laminatu wraz z wzmocnieniem na sucho i mokro min. 200 kPa, , odporność na przenikanie cieczy min. 450  cmH2O
6.</t>
    </r>
    <r>
      <rPr>
        <b/>
        <sz val="10"/>
        <rFont val="Arial Narrow"/>
        <family val="2"/>
        <charset val="238"/>
      </rPr>
      <t>2 x</t>
    </r>
    <r>
      <rPr>
        <sz val="10"/>
        <rFont val="Arial Narrow"/>
        <family val="2"/>
        <charset val="238"/>
      </rPr>
      <t xml:space="preserve"> Taśma lepna o wielkości min. 9 x 50 cm.   z zakładkami finger lift      
7. 1 x  Organizer przewodów (rzepy samoprzylepne) o wymiarach min 2 x 22 cm.
8. Fartuchy wykonane z  wysoko przewiewnej włókniny poliestrowo celulozowej typu  spunelace/sontara o  gramaturze min. 68 g/m2   z przodu fartucha i narękawach powyżej łokci dodatkowy laminat folii i włókniny o gramaturze min. 40 gr/m2  , paroprzepuszczalność na całej powierzchni  min 4000 g/m2x24h wg. LYSSY  , odpornosc na przenikanie cieczy w strefie krytycznej min 220   cm H2O wg. PN-EN 20811, odpornosć na wypychanie na sucho i mokro min. 400 kpa PN-EN 13938-1  mankiet  o szerokości min. 8 cm.</t>
    </r>
    <r>
      <rPr>
        <b/>
        <sz val="10"/>
        <rFont val="Arial Narrow"/>
        <family val="2"/>
        <charset val="238"/>
      </rPr>
      <t xml:space="preserve"> rozmiarach:  XL - 2 szt ; L- </t>
    </r>
    <r>
      <rPr>
        <sz val="10"/>
        <rFont val="Arial Narrow"/>
        <family val="2"/>
        <charset val="238"/>
      </rPr>
      <t xml:space="preserve">1 szt -( 1 szt L </t>
    </r>
    <r>
      <rPr>
        <b/>
        <sz val="10"/>
        <rFont val="Arial Narrow"/>
        <family val="2"/>
        <charset val="238"/>
      </rPr>
      <t xml:space="preserve"> we własnym opakowaniu na zewnątrz zestawu) </t>
    </r>
    <r>
      <rPr>
        <sz val="10"/>
        <rFont val="Arial Narrow"/>
        <family val="2"/>
        <charset val="238"/>
      </rPr>
      <t>dodatkowo zapakowany.
9.</t>
    </r>
    <r>
      <rPr>
        <b/>
        <sz val="10"/>
        <rFont val="Arial Narrow"/>
        <family val="2"/>
        <charset val="238"/>
      </rPr>
      <t>4 x</t>
    </r>
    <r>
      <rPr>
        <sz val="10"/>
        <rFont val="Arial Narrow"/>
        <family val="2"/>
        <charset val="238"/>
      </rPr>
      <t xml:space="preserve"> Ściereczki wysokochłonne do wycierania rąk o wymiarach min 30 x 30 cm
</t>
    </r>
    <r>
      <rPr>
        <b/>
        <sz val="10"/>
        <rFont val="Arial Narrow"/>
        <family val="2"/>
        <charset val="238"/>
      </rPr>
      <t>10.2 x Bandaż elestyczny, z zapinkami  14 cm x 5 m. we własnym opakowaniu</t>
    </r>
    <r>
      <rPr>
        <sz val="10"/>
        <rFont val="Arial Narrow"/>
        <family val="2"/>
        <charset val="238"/>
      </rPr>
      <t xml:space="preserve">
11.Całość zestawu zawinięta w serwetę na stół do instrumentarium o rozmiarze min. 150x190cm wykonaną z folii polietylenowej oraz warstwy chłonnej o szerokości min. 66cm na całej długości serwety. Łączna gramatura min. 84 g/m2  , chłonnoscwarstwy chłonnej  min. 400% barierowość dla wody powyżej 100 cmH2O.                                                                                                              12. 1x miska okrągała z podziałką  , transparentna o poj 250 ml 1 szt                                                13. 1 xx miska okrągła z podziałką , transpatrenta o pojemności 500 ml                                                 </t>
    </r>
    <r>
      <rPr>
        <b/>
        <sz val="10"/>
        <rFont val="Arial Narrow"/>
        <family val="2"/>
        <charset val="238"/>
      </rPr>
      <t xml:space="preserve">Na  etykiecie głównej piktogramy z elementami zestawu oraz nazwa zestawu: " Zestaw do endoprotezy stawu kolanowego i rekonstrukcji więzadła " dodatkowo  na dłuższym i krótszym boku opakowania zestawu dodatkowa nalepka z nazwą zestawu: "Zestaw do endoprotezy stawu kolanowego i rekonstrukcji więzadła" </t>
    </r>
  </si>
  <si>
    <r>
      <rPr>
        <b/>
        <sz val="10"/>
        <rFont val="Arial Narrow"/>
        <family val="2"/>
        <charset val="238"/>
      </rPr>
      <t>Zestaw do operacji jamy brzusznej</t>
    </r>
    <r>
      <rPr>
        <sz val="10"/>
        <rFont val="Arial Narrow"/>
        <family val="2"/>
        <charset val="238"/>
      </rPr>
      <t xml:space="preserve"> - APNEL
Skład zestawu:
1.</t>
    </r>
    <r>
      <rPr>
        <b/>
        <sz val="10"/>
        <rFont val="Arial Narrow"/>
        <family val="2"/>
        <charset val="238"/>
      </rPr>
      <t xml:space="preserve">1x </t>
    </r>
    <r>
      <rPr>
        <sz val="10"/>
        <rFont val="Arial Narrow"/>
        <family val="2"/>
        <charset val="238"/>
      </rPr>
      <t xml:space="preserve">Osłona na stolik Mayo składany teleskopowo do wewnątrz , o wymiarach min 80 cm x 140cm, wykonany z folii polietylenowej oraz włókninowej warstwy chłonnej, gramatura włókniny min. 24 g/m2, grubość folii min. 45µm . wytrzymałość na wypychanie na sucho i na mokro ≥40 kPabarierowość dla wody  ≥30 cm H2O. </t>
    </r>
    <r>
      <rPr>
        <b/>
        <sz val="10"/>
        <rFont val="Arial Narrow"/>
        <family val="2"/>
        <charset val="238"/>
      </rPr>
      <t>dodatkowo kieszenie samoprzylepne z sztywnikiem w rozmiarze 40x30 cm. w ilości 4 szt                                                                                                                                     2.1  Serweta z laminatu folii i włókniny o gramaturze min. 55 gr/m2 w rozmiarze 150x200 cm , chłonność min. 570%, , wytrzymałośc na wypychanie na sucho i mokro  min. 150 kPa, odporność na przenikanie cieczy min. 250 cmH2O, Serweta  z przylepcem wzdłuż dłużższego boku.</t>
    </r>
    <r>
      <rPr>
        <sz val="10"/>
        <rFont val="Arial Narrow"/>
        <family val="2"/>
        <charset val="238"/>
      </rPr>
      <t xml:space="preserve">
</t>
    </r>
    <r>
      <rPr>
        <b/>
        <sz val="10"/>
        <rFont val="Arial Narrow"/>
        <family val="2"/>
        <charset val="238"/>
      </rPr>
      <t xml:space="preserve"> 3. 1 szt</t>
    </r>
    <r>
      <rPr>
        <sz val="10"/>
        <rFont val="Arial Narrow"/>
        <family val="2"/>
        <charset val="238"/>
      </rPr>
      <t xml:space="preserve"> -  Serweta górna - jako ekran anestezjologicznyc o wymiarach  min 150 x 230 cm wyknonana z z laminatu folii i włókniny na całej powierzchni o gramaturze  min. 62 g/m2, z dodatkowymi łatami chłonnymi o gramaturze min. 62 gr/m2 .  , wielkość łat chłonnych min 35 cm x 70 cm , chłonność laminatu wraz z wzmocnieniem min. 540 %, ,  wytrzymałośc na wypychanie laminatu i wzmocnienia  na sucho i mokro min. 200 kPa,, odporność na przenikanie cieczy laminatu i wzmocnienia min. 450  cmH2O Serweta wykończona  taśmą lepną                                                                             
 4.. </t>
    </r>
    <r>
      <rPr>
        <b/>
        <sz val="10"/>
        <rFont val="Arial Narrow"/>
        <family val="2"/>
        <charset val="238"/>
      </rPr>
      <t xml:space="preserve">1 x </t>
    </r>
    <r>
      <rPr>
        <sz val="10"/>
        <rFont val="Arial Narrow"/>
        <family val="2"/>
        <charset val="238"/>
      </rPr>
      <t xml:space="preserve">Serweta dolna o wielkości min 170 x 200 cm wyknonana z z laminatu foli i włókniny na całej powierzchni o gramaturze  min. 62 g/m2, z dodatkowymi łatami chłonnymi o gramaturze min. 62 gr/m2 ., wielkość łat chłonnych min 35 cm x 70 cm , chłonność laminatu wraz z wzmocnieniem min. 540 %, ,  wytrzymałośc na wypychanie laminatu i wzmocnienia na sucho i mokro min. 200 kPa, odporność na przenikanie cieczylaminatu i wzmocnienia  min. 450  cmH2O,Serwety   wyończona  taśmą lepną,
5. </t>
    </r>
    <r>
      <rPr>
        <b/>
        <sz val="10"/>
        <rFont val="Arial Narrow"/>
        <family val="2"/>
        <charset val="238"/>
      </rPr>
      <t>2 x</t>
    </r>
    <r>
      <rPr>
        <sz val="10"/>
        <rFont val="Arial Narrow"/>
        <family val="2"/>
        <charset val="238"/>
      </rPr>
      <t xml:space="preserve">  serwety o wymiarach min. 75x90 cm wykonane z llaminatu folii i włókniny o gramaturze min. 62 g/m2, z dodatkowymi łatami chłonnymi o gramaturze min. 62gr/m2 . , wielkość łat chłonnych min 35 cm x 70 cm , chłonność laminatu wraz z wzmocnieniem min. 540 %, ,  wytrzymałośc laminatu i wzmocnienia  na wypychanie na suchoi mokro  min. 200 kPa, , odporność na przenikanie cieczy laminatu wraz z wzmcnieniem  min. 450  cmH2O  Serwety wykończone taśmą lepną.
6. </t>
    </r>
    <r>
      <rPr>
        <b/>
        <sz val="10"/>
        <rFont val="Arial Narrow"/>
        <family val="2"/>
        <charset val="238"/>
      </rPr>
      <t>1x</t>
    </r>
    <r>
      <rPr>
        <sz val="10"/>
        <rFont val="Arial Narrow"/>
        <family val="2"/>
        <charset val="238"/>
      </rPr>
      <t xml:space="preserve"> serweta wykonana z sms o wielkości  min 100 x 100 cm do przykrycia narzędzi na stoliku podręcznym 
7.1</t>
    </r>
    <r>
      <rPr>
        <b/>
        <sz val="10"/>
        <rFont val="Arial Narrow"/>
        <family val="2"/>
        <charset val="238"/>
      </rPr>
      <t xml:space="preserve"> x </t>
    </r>
    <r>
      <rPr>
        <sz val="10"/>
        <rFont val="Arial Narrow"/>
        <family val="2"/>
        <charset val="238"/>
      </rPr>
      <t xml:space="preserve">Miska plastikowa 250 ml z podziałką                                                                                               
8. </t>
    </r>
    <r>
      <rPr>
        <b/>
        <sz val="10"/>
        <rFont val="Arial Narrow"/>
        <family val="2"/>
        <charset val="238"/>
      </rPr>
      <t xml:space="preserve">1x Miska plastikowa z podziałką o pojemności 500 ml. </t>
    </r>
    <r>
      <rPr>
        <sz val="10"/>
        <rFont val="Arial Narrow"/>
        <family val="2"/>
        <charset val="238"/>
      </rPr>
      <t xml:space="preserve"> 
9. Fartuchy  z wysoko przewiewnej włókniny poliestrowo celulozowej typu  spunelace/sontara o  gramaturze min. 68 g/m2   z przodu fartucha i narękawach powyżej łokci dodatkowy laminat folii i włókniny o gramaturze min. 40 gr/m2  , paroprzepuszczalność na całej powierzchni  min 4000 g/m2x24h wg. LYSSY  , odpornosc na przenikanie cieczy w strefie krytycznej min 220   cm H2O wg. PN-EN 20811  lub równoważną, odpornosć na wypychanie na sucho i mokro min. 400 kpa wg. PN-EN 13938-1  lub równoważną mankiet  o szerokości min. 8 cm  w  </t>
    </r>
    <r>
      <rPr>
        <b/>
        <sz val="10"/>
        <rFont val="Arial Narrow"/>
        <family val="2"/>
        <charset val="238"/>
      </rPr>
      <t>rozmiarach:  XL - 2 szt ; L- 1 szt - ( 1 szt L we własnym opakowaniu, umieszczony na zewnątrz zestawu) .</t>
    </r>
    <r>
      <rPr>
        <sz val="10"/>
        <rFont val="Arial Narrow"/>
        <family val="2"/>
        <charset val="238"/>
      </rPr>
      <t xml:space="preserve">
10.</t>
    </r>
    <r>
      <rPr>
        <b/>
        <sz val="10"/>
        <rFont val="Arial Narrow"/>
        <family val="2"/>
        <charset val="238"/>
      </rPr>
      <t xml:space="preserve">1 x </t>
    </r>
    <r>
      <rPr>
        <sz val="10"/>
        <rFont val="Arial Narrow"/>
        <family val="2"/>
        <charset val="238"/>
      </rPr>
      <t xml:space="preserve"> Organizer przewodów (rzepy przylepny) o wymiarach min  2 x 22 cm. 
11. </t>
    </r>
    <r>
      <rPr>
        <b/>
        <sz val="10"/>
        <rFont val="Arial Narrow"/>
        <family val="2"/>
        <charset val="238"/>
      </rPr>
      <t>3 x</t>
    </r>
    <r>
      <rPr>
        <sz val="10"/>
        <rFont val="Arial Narrow"/>
        <family val="2"/>
        <charset val="238"/>
      </rPr>
      <t xml:space="preserve"> Ręczniki chłonne do rąk  min 30 x 30 cm.
12. </t>
    </r>
    <r>
      <rPr>
        <b/>
        <sz val="10"/>
        <rFont val="Arial Narrow"/>
        <family val="2"/>
        <charset val="238"/>
      </rPr>
      <t xml:space="preserve">1 x </t>
    </r>
    <r>
      <rPr>
        <sz val="10"/>
        <rFont val="Arial Narrow"/>
        <family val="2"/>
        <charset val="238"/>
      </rPr>
      <t xml:space="preserve"> laminat włókniny i folii  (w kolorze widocznym po przyklejeniu do podłogi) z 4 przylepcami do ufiksowania na podłodze o wielkości max 100 x 100 cm do liczenia materiału opatrunkowego.
13.Całość  owinięta w serwetę z laminatu nieprzemakalnego o wymiarach min. 150x190cm wykonaną z folii polietylenowej oraz warstwy chłonnej o szerokości min. 66cm na całej długości serwety. Łączna gramatura min. 84 g/m2  , chłonnosc warstwy chłonnej min. 400 % barierowość dla wody powyżej 100 cmH2O.</t>
    </r>
    <r>
      <rPr>
        <b/>
        <sz val="10"/>
        <rFont val="Arial Narrow"/>
        <family val="2"/>
        <charset val="238"/>
      </rPr>
      <t>Na  etykiecie głównej piktogramy z elementami zestawu oraz nazwa zestawu :  "Zestaw do operacji jamy brzusznej", dodatkowo  na dłuższym i krótszym boku opakowania zestawu dodatkowa nalepka z nazwą zestawu : "Zestaw do jamy brzusznej" .Partia próbna 1 zestaw</t>
    </r>
  </si>
  <si>
    <r>
      <rPr>
        <b/>
        <sz val="10"/>
        <rFont val="Arial Narrow"/>
        <family val="2"/>
        <charset val="238"/>
      </rPr>
      <t>Zestaw uniwersalny - ZU</t>
    </r>
    <r>
      <rPr>
        <sz val="10"/>
        <rFont val="Arial Narrow"/>
        <family val="2"/>
        <charset val="238"/>
      </rPr>
      <t xml:space="preserve">
Skład zestawu</t>
    </r>
    <r>
      <rPr>
        <b/>
        <sz val="10"/>
        <rFont val="Arial Narrow"/>
        <family val="2"/>
        <charset val="238"/>
      </rPr>
      <t xml:space="preserve">
1. 1 x</t>
    </r>
    <r>
      <rPr>
        <sz val="10"/>
        <rFont val="Arial Narrow"/>
        <family val="2"/>
        <charset val="238"/>
      </rPr>
      <t xml:space="preserve"> Osłona na stolik Mayo składany teleskopowo do wewnątrz , o wymiarach min 80 cm x 140cm, wykonany z folii polietylenowej oraz włókninowej warstwy chłonnej, gramatura włókniny min. 24 g/m2, grubość folii min. 45µm, wytrzymałość na wypychanie na sucho i na mokro ≥40 kPa.barierowość dla wody  ≥30 cm H2O..
2.</t>
    </r>
    <r>
      <rPr>
        <b/>
        <sz val="10"/>
        <rFont val="Arial Narrow"/>
        <family val="2"/>
        <charset val="238"/>
      </rPr>
      <t>3x Kieszeń samoprzylepna dwusekcyjna min 30 x 40 cm</t>
    </r>
    <r>
      <rPr>
        <sz val="10"/>
        <rFont val="Arial Narrow"/>
        <family val="2"/>
        <charset val="238"/>
      </rPr>
      <t xml:space="preserve"> 
3.</t>
    </r>
    <r>
      <rPr>
        <b/>
        <sz val="10"/>
        <rFont val="Arial Narrow"/>
        <family val="2"/>
        <charset val="238"/>
      </rPr>
      <t>1 x</t>
    </r>
    <r>
      <rPr>
        <sz val="10"/>
        <rFont val="Arial Narrow"/>
        <family val="2"/>
        <charset val="238"/>
      </rPr>
      <t xml:space="preserve">  Serweta górna - jako ekran anestezjologicznyc o wymiarach  min 150 x 230 cm wyknonana z z laminatu folii i włókniny na całej powierzchni o gramaturze  min.62 g/m2, z dodatkowymi łatami chłonnymi o gramaturze min. 62 gr/m2 .  wielkość łat chłonnych min 35 cm x 70 cm ,chłonność laminatu wraz z wzmocnieniem min. 540 %,   wytrzymałośc na wypychanie laminatu wraz z wzmocnieniem  na sucho i mokro min. 200 kPa, odporność na przenikanie cieczy laminatu wraz z wzmocnieniem min. 450  cmH2O, Serweta  wyończona  taśmą lepną, przy  dłuższym brzegu serwety.
4.</t>
    </r>
    <r>
      <rPr>
        <b/>
        <sz val="10"/>
        <rFont val="Arial Narrow"/>
        <family val="2"/>
        <charset val="238"/>
      </rPr>
      <t xml:space="preserve">1 x </t>
    </r>
    <r>
      <rPr>
        <sz val="10"/>
        <rFont val="Arial Narrow"/>
        <family val="2"/>
        <charset val="238"/>
      </rPr>
      <t>Serweta dolna o wielkości min 170 x 200 cm wyknonana z z laminatu foli i włókniny na całej powierzchni o gramaturze  min. 62 g/m2, z dodatkowymi łatami chłonnymi o gramaturze min. 62 gr/m2 ., wielkość łat chłonnych min 37,5 cm x 70 cm , chłonność laminatu wraz z wzmocnieniem min. 540 %, ,  wytrzymałośc na wypychanie laminatu wraz z wzmocnieniem na sucho i mokro  min. 200 kPa,  odporność na przenikanie cieczy laminatu wraz z wzmocnieniem  min. 450  cmH2O, wykońńczona  taśmą lepną, . 
5.</t>
    </r>
    <r>
      <rPr>
        <b/>
        <sz val="10"/>
        <rFont val="Arial Narrow"/>
        <family val="2"/>
        <charset val="238"/>
      </rPr>
      <t>2 x</t>
    </r>
    <r>
      <rPr>
        <sz val="10"/>
        <rFont val="Arial Narrow"/>
        <family val="2"/>
        <charset val="238"/>
      </rPr>
      <t xml:space="preserve">  Serwety boczne o wymiarach   90 x 75 cm wyknonane z laminatu foli i włókniny na całej powierzchni o gramaturze  min.55 g/m2 chłonność min. 570%,  wytrzymałośc na wypychanie na mokro i sucho min. 150 kPa, , odporność na przenikanie cieczy min. 250 cmH2O,Serwety, wykończone taśmą lepną  .
6.</t>
    </r>
    <r>
      <rPr>
        <b/>
        <sz val="10"/>
        <rFont val="Arial Narrow"/>
        <family val="2"/>
        <charset val="238"/>
      </rPr>
      <t>1 x</t>
    </r>
    <r>
      <rPr>
        <sz val="10"/>
        <rFont val="Arial Narrow"/>
        <family val="2"/>
        <charset val="238"/>
      </rPr>
      <t xml:space="preserve"> miseczka 1 x użytku o pojemności 250 ml                                                                                   
7.</t>
    </r>
    <r>
      <rPr>
        <b/>
        <sz val="10"/>
        <rFont val="Arial Narrow"/>
        <family val="2"/>
        <charset val="238"/>
      </rPr>
      <t xml:space="preserve">1x  </t>
    </r>
    <r>
      <rPr>
        <sz val="10"/>
        <rFont val="Arial Narrow"/>
        <family val="2"/>
        <charset val="238"/>
      </rPr>
      <t>Miska o pojemności 500 ml z podziałką</t>
    </r>
    <r>
      <rPr>
        <b/>
        <sz val="10"/>
        <rFont val="Arial Narrow"/>
        <family val="2"/>
        <charset val="238"/>
      </rPr>
      <t xml:space="preserve"> </t>
    </r>
    <r>
      <rPr>
        <sz val="10"/>
        <rFont val="Arial Narrow"/>
        <family val="2"/>
        <charset val="238"/>
      </rPr>
      <t xml:space="preserve">
8 .</t>
    </r>
    <r>
      <rPr>
        <b/>
        <sz val="10"/>
        <rFont val="Arial Narrow"/>
        <family val="2"/>
        <charset val="238"/>
      </rPr>
      <t>2 x</t>
    </r>
    <r>
      <rPr>
        <sz val="10"/>
        <rFont val="Arial Narrow"/>
        <family val="2"/>
        <charset val="238"/>
      </rPr>
      <t xml:space="preserve"> ręczniki chłonne do rąk min 30 x 30 cm
9.</t>
    </r>
    <r>
      <rPr>
        <b/>
        <sz val="10"/>
        <rFont val="Arial Narrow"/>
        <family val="2"/>
        <charset val="238"/>
      </rPr>
      <t xml:space="preserve">1 x </t>
    </r>
    <r>
      <rPr>
        <sz val="10"/>
        <rFont val="Arial Narrow"/>
        <family val="2"/>
        <charset val="238"/>
      </rPr>
      <t xml:space="preserve"> Organizer przewodów (rzepy przylepny) o wymiarach   min 2 x 22 cm
10.Fartuchy  z wysoko przewiewnej włókniny poliestrowo celulozowej typu  spunelace/sontara o  gramaturze min. 68 g/m2   z przodu fartucha i narękawach powyżej łokci dodatkowy laminat folii i włókniny o gramaturze min. 40 gr/m2  , paroprzepuszczalność na całej powierzchni  min 4000 g/m2x24h wg. LYSSY  , odpornosc na przenikanie cieczy w strefie krytycznej min 220   cm H2O wg. PN-EN 20811  lub równoważną, odpornosć na wypychanie na sucho i mokro min. 400 kpa wg. PN-EN 13938-1  lub równoważną mankiet  o szerokości min. 8 cm  w  rozmiarach:  XL - 2 szt ; L- 1 szt - ( 1 szt L we własnym opakowaniu, umieszczony na zewnątrz zestawu) .
11. Całość  owinięta w serwetę z laminatu nieprzemakalnego o wymiarach  min. 150 x 190 cm,  jako przykrycie na stolik instrumentariuszkiwykonaną z folii polietylenowej oraz warstwy chłonnej o szerokości min. 66cm na całej długości serwety. chłonność warstwy chłonnej  min.  400%, , łaczna gramatura min. 84 gr/m2 , barierowość dla wody powyżej 100 cmH2O. </t>
    </r>
    <r>
      <rPr>
        <b/>
        <sz val="10"/>
        <rFont val="Arial Narrow"/>
        <family val="2"/>
        <charset val="238"/>
      </rPr>
      <t xml:space="preserve">Na  etykiecie głównej piktogramy z elementami zestawu oraz nazwa zestawu: " Zestaw uniwersalny", , dodatkowo  na dłuższym i krótszym boku opakowania zestwu dodatkowa nalepka z nazwą zestawu: " Zestaw uniwersalny".Partia próbna - 1 zestaw  
</t>
    </r>
  </si>
  <si>
    <r>
      <rPr>
        <b/>
        <sz val="10"/>
        <rFont val="Arial Narrow"/>
        <family val="2"/>
        <charset val="238"/>
      </rPr>
      <t>Zestaw do operacji migdałków</t>
    </r>
    <r>
      <rPr>
        <sz val="10"/>
        <rFont val="Arial Narrow"/>
        <family val="2"/>
        <charset val="238"/>
      </rPr>
      <t xml:space="preserve">
1 x</t>
    </r>
    <r>
      <rPr>
        <b/>
        <sz val="10"/>
        <rFont val="Arial Narrow"/>
        <family val="2"/>
        <charset val="238"/>
      </rPr>
      <t xml:space="preserve">  </t>
    </r>
    <r>
      <rPr>
        <sz val="10"/>
        <rFont val="Arial Narrow"/>
        <family val="2"/>
        <charset val="238"/>
      </rPr>
      <t xml:space="preserve">Osłona na stolik Mayo typu worek o wymiarach max 75-80 cm x 140-150 cm, z wzmocnioną  warstwą chłonną w części roboczej blatu stolika, złożona w sposób umożliwiający bezpieczne i sprawne nałożenie worka na stolik Mayo -  ilość osłon.
1 x Kieszeń przylepna 2-sekcyjna 38 x 43 cm 
1 x Serweta  dwuwarstwowa typu turban 100 x75 cm i 90 x 75 cm 
1 x Serweta główna dwuwarstwowa 200 x 260 z wycięciem „U” 6,5 x 60 cm
1 x Pojemnik plastikowy 250 ml, niebieski z podziałką
1 x  Pojemnik plastikowy typu nerka  o pojemności 700 ml 
1 x  Ręcznik celulozowy 30 x 33 cm 
1 x Fartuch chirurgiczny  L 
1 x Fartuch chirurgiczny XL
1 x Serweta 2-warstwowa na stół narzędziowy 100 x 150 cm (opakowanie zestawu)
</t>
    </r>
    <r>
      <rPr>
        <b/>
        <sz val="10"/>
        <rFont val="Arial Narrow"/>
        <family val="2"/>
        <charset val="238"/>
      </rPr>
      <t>Wymagania</t>
    </r>
    <r>
      <rPr>
        <sz val="10"/>
        <rFont val="Arial Narrow"/>
        <family val="2"/>
        <charset val="238"/>
      </rPr>
      <t xml:space="preserve">:Serwety minimum 2-warstwowe wykonane z włókna polipropylenowego i folii polietylenowej o minimalnej gramaturze materiału podstawowego 55g/m2. Odporność na przenikanie cieczy powyżej 150 cm słupa wody. Odporność na rozerwanie minimum 200 kPa. Materiał obłożenia spełnia wymogi normy EN 13795  lub równoważną na poziomie wymogów podwyższonej funkcjonalności. Każdy zestaw posiada dla potrzeb dokumentacji informacje w postaci dwóch etykiet samoprzylepnych o dacie ważności, numer katalogowy, LOT i dane producenta. Cały zestaw jest zapakowany w serwetę na stolik narzędziowy i umieszczony w blisterze. Serwety posiadają oznaczenia kierunku rozkładania w postaci piktogramów. Taśma lepna na serwetach o szerokości min. 5 cm. 
</t>
    </r>
  </si>
  <si>
    <r>
      <rPr>
        <b/>
        <sz val="10"/>
        <rFont val="Arial Narrow"/>
        <family val="2"/>
        <charset val="238"/>
      </rPr>
      <t>Zestaw laryngologiczny podstawowy</t>
    </r>
    <r>
      <rPr>
        <sz val="10"/>
        <rFont val="Arial Narrow"/>
        <family val="2"/>
        <charset val="238"/>
      </rPr>
      <t xml:space="preserve">
1 x serweta otolaryngologiczna 3-warstwowa z samoprzylepym oknem decentralnym 10 x 10 cm 120 x 240 cm
1 x serweta na stół narzędziowy wzmocniona 140 x 190 cm (opakowanie zestawu)
Serwety minimum 2-warstwowe wykonane z włókna polipropylenowego i folii polietylenowej o minimalnej gramaturze materiału podstawowego 55g/m2. Odporność na przenikanie cieczy powyżej 150 cm słupa wody. Odporność na rozerwanie minimum 200 kPa. Materiał obłożenia spełnia wymogi normy EN 13795 na poziomie wymogów podwyższonej funkcjonalności. Każdy zestaw posiada dla potrzeb dokumentacji informacje w postaci dwóch etykiet samoprzylepnych o dacie ważności, numer katalogowy, LOT i dane producenta. Cały zestaw jest zapakowany w serwetę na stolik narzędziowy i umieszczony w blisterze. Serwety posiadają oznaczenia kierunku rozkładania w postaci piktogramów. Taśma lepna na serwetach o szerokości min. 5 cm. </t>
    </r>
    <r>
      <rPr>
        <b/>
        <sz val="10"/>
        <rFont val="Arial Narrow"/>
        <family val="2"/>
        <charset val="238"/>
      </rPr>
      <t>Partia próbna 1 zestaw</t>
    </r>
    <r>
      <rPr>
        <sz val="10"/>
        <rFont val="Arial Narrow"/>
        <family val="2"/>
        <charset val="238"/>
      </rPr>
      <t xml:space="preserve">
</t>
    </r>
  </si>
  <si>
    <r>
      <rPr>
        <b/>
        <sz val="10"/>
        <rFont val="Arial Narrow"/>
        <family val="2"/>
        <charset val="238"/>
      </rPr>
      <t>Zestaw do operacji endowascularnych - ZOE</t>
    </r>
    <r>
      <rPr>
        <sz val="10"/>
        <rFont val="Arial Narrow"/>
        <family val="2"/>
        <charset val="238"/>
      </rPr>
      <t xml:space="preserve">
1x serweta na  stolik instrumentariuszki , owinięcie zestawu w rozm.  min. 150 x 190 cm,   wykonana z folii polietylenowej oraz warstwywłókniny o szerokości min. 66cm na całej długości serwety. Chłonność włókniny  wynosi min.  400%, barierowość dla wody powyżej 100 cmH2O,  łączna gramatura serwety 74 g/m2- ;lub serweta na stolik instrumentariuszki 150 x 190 cm ze wzmocnieniem 75 x 190 cm; łączna gramatura serwety min. 74 g/m2
</t>
    </r>
    <r>
      <rPr>
        <b/>
        <sz val="10"/>
        <rFont val="Arial Narrow"/>
        <family val="2"/>
        <charset val="238"/>
      </rPr>
      <t>1 x</t>
    </r>
    <r>
      <rPr>
        <sz val="10"/>
        <rFont val="Arial Narrow"/>
        <family val="2"/>
        <charset val="238"/>
      </rPr>
      <t xml:space="preserve"> Fartuchy w rozmiarze "L" ;</t>
    </r>
    <r>
      <rPr>
        <b/>
        <sz val="10"/>
        <rFont val="Arial Narrow"/>
        <family val="2"/>
        <charset val="238"/>
      </rPr>
      <t>2 x</t>
    </r>
    <r>
      <rPr>
        <sz val="10"/>
        <rFont val="Arial Narrow"/>
        <family val="2"/>
        <charset val="238"/>
      </rPr>
      <t xml:space="preserve"> Fartuch w rozmiarze " XL"
Fartuchy wykonane z  wysoko przewiewnej włókniny typu spunelace/sontara o  gramaturze min. 68 g/m2   z przodu fartucha i narękawach powyżej łokci dodatkowy laminat min. 40 gr/m2  , paroprzepuszczalność na całej powierzchni  min 4000 g/m2x24h wg. LYSSY  , odpornosc na przenikanie cieczy w strefie krytycznej z przodu min 198  cm H2O wg. PN-EN 20811 lub równoważną mankiet  o szerokości min. 8 cm.
</t>
    </r>
    <r>
      <rPr>
        <b/>
        <sz val="10"/>
        <rFont val="Arial Narrow"/>
        <family val="2"/>
        <charset val="238"/>
      </rPr>
      <t>1x</t>
    </r>
    <r>
      <rPr>
        <sz val="10"/>
        <rFont val="Arial Narrow"/>
        <family val="2"/>
        <charset val="238"/>
      </rPr>
      <t xml:space="preserve"> Osłona na stolik Mayo składana  teleskopowo do wewnątrz , o wymiarach min 80 cm x 140cm, wykonany z folii polietylenowej oraz włókninowej warstwy chłonnej, gramatura włókniny min. 24 g/m2, grubość folii min. 45µm .barierowość dla wody  ≥30 cm H2O..lub serweta na stolik Mayo 80 x 145 cm z folii polietylenowej w kształcie worka ze wzmocnieniem polipropylenowym 75 x 90 cm; łączna gramatura serwety  min 80 g/m2
</t>
    </r>
    <r>
      <rPr>
        <b/>
        <sz val="10"/>
        <rFont val="Arial Narrow"/>
        <family val="2"/>
        <charset val="238"/>
      </rPr>
      <t>1x</t>
    </r>
    <r>
      <rPr>
        <sz val="10"/>
        <rFont val="Arial Narrow"/>
        <family val="2"/>
        <charset val="238"/>
      </rPr>
      <t xml:space="preserve"> kieszeń samoprzylepna polietylenowa jednokomorowa min.38 x 40 cm
</t>
    </r>
    <r>
      <rPr>
        <b/>
        <sz val="10"/>
        <rFont val="Arial Narrow"/>
        <family val="2"/>
        <charset val="238"/>
      </rPr>
      <t>1x</t>
    </r>
    <r>
      <rPr>
        <sz val="10"/>
        <rFont val="Arial Narrow"/>
        <family val="2"/>
        <charset val="238"/>
      </rPr>
      <t xml:space="preserve"> kieszeń samoprzylepna polietylenowa dwukomorowa min. 38 x 40 cm
</t>
    </r>
    <r>
      <rPr>
        <b/>
        <sz val="10"/>
        <rFont val="Arial Narrow"/>
        <family val="2"/>
        <charset val="238"/>
      </rPr>
      <t>2 x</t>
    </r>
    <r>
      <rPr>
        <sz val="10"/>
        <rFont val="Arial Narrow"/>
        <family val="2"/>
        <charset val="238"/>
      </rPr>
      <t xml:space="preserve"> pokrowiec na aparaturę RTG prostokątny o wym. 80 x 90 cm lub 76x91 cm , wykonany z mocnej przezroczystej folii polietylenowej , ściągnięty elastyczną gumką;
</t>
    </r>
    <r>
      <rPr>
        <b/>
        <sz val="10"/>
        <rFont val="Arial Narrow"/>
        <family val="2"/>
        <charset val="238"/>
      </rPr>
      <t>1 x</t>
    </r>
    <r>
      <rPr>
        <sz val="10"/>
        <rFont val="Arial Narrow"/>
        <family val="2"/>
        <charset val="238"/>
      </rPr>
      <t xml:space="preserve"> pokrowiec na aparaturę RTG okrągły o średnicy 90 cm lub 112x56 cm  , wykonany z mocnej przezroczystej folii polietylenowej o grubości  ściągnięty elastyczną gumką;
</t>
    </r>
    <r>
      <rPr>
        <b/>
        <sz val="10"/>
        <rFont val="Arial Narrow"/>
        <family val="2"/>
        <charset val="238"/>
      </rPr>
      <t>2 x</t>
    </r>
    <r>
      <rPr>
        <sz val="10"/>
        <rFont val="Arial Narrow"/>
        <family val="2"/>
        <charset val="238"/>
      </rPr>
      <t xml:space="preserve"> taśmy medyczne  samoprzylepne włókninowe 9x50cm  z zakładkami finger lif
</t>
    </r>
    <r>
      <rPr>
        <b/>
        <sz val="10"/>
        <rFont val="Arial Narrow"/>
        <family val="2"/>
        <charset val="238"/>
      </rPr>
      <t>1 x</t>
    </r>
    <r>
      <rPr>
        <sz val="10"/>
        <rFont val="Arial Narrow"/>
        <family val="2"/>
        <charset val="238"/>
      </rPr>
      <t xml:space="preserve"> miska plastikowa niebieska lub transparentna o pojemności 250 ml ze skalą (podziałką ) w ml, 
</t>
    </r>
    <r>
      <rPr>
        <b/>
        <sz val="10"/>
        <rFont val="Arial Narrow"/>
        <family val="2"/>
        <charset val="238"/>
      </rPr>
      <t>1 x</t>
    </r>
    <r>
      <rPr>
        <sz val="10"/>
        <rFont val="Arial Narrow"/>
        <family val="2"/>
        <charset val="238"/>
      </rPr>
      <t xml:space="preserve"> miska plastikowa transparentna o pojemności 500 ml ze skalą (podziałką) w ml, 
</t>
    </r>
    <r>
      <rPr>
        <b/>
        <sz val="10"/>
        <rFont val="Arial Narrow"/>
        <family val="2"/>
        <charset val="238"/>
      </rPr>
      <t>1 x</t>
    </r>
    <r>
      <rPr>
        <sz val="10"/>
        <rFont val="Arial Narrow"/>
        <family val="2"/>
        <charset val="238"/>
      </rPr>
      <t xml:space="preserve"> miska plastikowa niebieska o pojemności 2500 ml z wewnętrznym rantem na prowadnik ze skalą w ml
</t>
    </r>
    <r>
      <rPr>
        <b/>
        <sz val="10"/>
        <rFont val="Arial Narrow"/>
        <family val="2"/>
        <charset val="238"/>
      </rPr>
      <t>1 x</t>
    </r>
    <r>
      <rPr>
        <sz val="10"/>
        <rFont val="Arial Narrow"/>
        <family val="2"/>
        <charset val="238"/>
      </rPr>
      <t xml:space="preserve"> strzykawka trzyczęściowa Luer Lock 10 ml wkręcana 
</t>
    </r>
    <r>
      <rPr>
        <b/>
        <sz val="10"/>
        <rFont val="Arial Narrow"/>
        <family val="2"/>
        <charset val="238"/>
      </rPr>
      <t>2 x</t>
    </r>
    <r>
      <rPr>
        <sz val="10"/>
        <rFont val="Arial Narrow"/>
        <family val="2"/>
        <charset val="238"/>
      </rPr>
      <t xml:space="preserve"> strzykawka trzyczęściowa Luer Lock 20 ml wkręcana,  
</t>
    </r>
    <r>
      <rPr>
        <b/>
        <sz val="10"/>
        <rFont val="Arial Narrow"/>
        <family val="2"/>
        <charset val="238"/>
      </rPr>
      <t>1x</t>
    </r>
    <r>
      <rPr>
        <sz val="10"/>
        <rFont val="Arial Narrow"/>
        <family val="2"/>
        <charset val="238"/>
      </rPr>
      <t xml:space="preserve"> serweta do angiografii z laminatu 3 warstwowego o gramaturze 74 g/m2 lub 2 warstwowego o gramaturze min. 56 gr/m2 , o wymiarach min.  227 x 330 cm z panelami z folii poliuretanowej po obu stronach o wym. 70 x 330 cm, posiadająca dwa samoprzylepne otwory  otoczone folią chirurgiczną, średnica okna 8 cm  lub 12 cm położone decentralnie; serweta w polu krytycznym posiada dodatkowe wzmocnienie w postaci polipropylenowej łaty chłonnej o wymiarachmin.  100x75 cm.
</t>
    </r>
    <r>
      <rPr>
        <b/>
        <sz val="10"/>
        <rFont val="Arial Narrow"/>
        <family val="2"/>
        <charset val="238"/>
      </rPr>
      <t>1 x</t>
    </r>
    <r>
      <rPr>
        <sz val="10"/>
        <rFont val="Arial Narrow"/>
        <family val="2"/>
        <charset val="238"/>
      </rPr>
      <t xml:space="preserve"> serweta (chusta)absorbcyjna o wysokiej chłonności o wymiarach 60x90 cm
</t>
    </r>
    <r>
      <rPr>
        <b/>
        <sz val="10"/>
        <rFont val="Arial Narrow"/>
        <family val="2"/>
        <charset val="238"/>
      </rPr>
      <t>1 x</t>
    </r>
    <r>
      <rPr>
        <sz val="10"/>
        <rFont val="Arial Narrow"/>
        <family val="2"/>
        <charset val="238"/>
      </rPr>
      <t xml:space="preserve"> mocny klem  do mycia pola operacyjnego  jednorazowego użytku o długosci min 20 cm. 
</t>
    </r>
    <r>
      <rPr>
        <sz val="9"/>
        <rFont val="Arial Narrow"/>
        <family val="2"/>
        <charset val="238"/>
      </rPr>
      <t>Wymagania: Serwety wykonane z laminatu trójwarstwowego o gramaturze podstawowej 74 g/m2 z dodatkową łatą chłonną  o gramaturze 50 g/m2. Odporność na przenikanie cieczy min. 150 cm H2O; wchłanialność cieczy min. 200 ml/m2, odporność na rozerwanie na sucho/ mokro odpowiednio:  min. 255/ 224 kPa lub serweta wykonana z laminatu dwuwarstwowego o gramaturze podstawowej 56 gr/m2 z dodatkową warstwą chłonną , odporność na przenikanie cieczy min. 250 cmH2O, chłonność min. 570%, wytrzymałość na rozdzieranie wzdłużne min. 29,72N, wytrzymałość na rozdzieranie poprzeczne min. 40,33N</t>
    </r>
    <r>
      <rPr>
        <sz val="9"/>
        <color theme="1"/>
        <rFont val="Arial Narrow"/>
        <family val="2"/>
        <charset val="238"/>
      </rPr>
      <t xml:space="preserve">2x strzykawka 20 ml, 2 częściowa , 1xjednorazowe ostrze  ostrze z rękojeścią  w rozmiarze 11 </t>
    </r>
    <r>
      <rPr>
        <sz val="10"/>
        <rFont val="Arial Narrow"/>
        <family val="2"/>
        <charset val="238"/>
      </rPr>
      <t xml:space="preserve">
</t>
    </r>
  </si>
  <si>
    <r>
      <rPr>
        <b/>
        <sz val="10"/>
        <rFont val="Arial Narrow"/>
        <family val="2"/>
        <charset val="238"/>
      </rPr>
      <t>Czepek chirurgiczny z wstawką przeciwpotną</t>
    </r>
    <r>
      <rPr>
        <sz val="10"/>
        <rFont val="Arial Narrow"/>
        <family val="2"/>
        <charset val="238"/>
      </rPr>
      <t xml:space="preserve"> - wykonany z lekkiej , przewiewnej,  antyalergicznej poliestrowo- wiskozowej włókniny  gramaturze min 25g/m2. kształt furażerka męska z gumką w tylnej, wystandaryzowana wielkość czepka pozwalajaca na dobre zakrycie włosów (w tym włosów długich). Czepek musi posiadać wstawkę z włókniny wiskozowo-poliestrowej dobrze pochłaniającej pot o szerokości min 4-5 cm. Wstawka powinna obejmować okolicę dookoła głowy. Pakowane w kartonik gwarantujący higeniczne przechowywanie i wyjmowanie czepka. Czepki w kartoniku powinny być ułożone w sposób zapewniający pojedyńcze wyjmwanie czepka z kartonika. Kolor do wyboru Zamawiającego spośród co najmniej 2 kolorów tj. niebieski, zielony. 
</t>
    </r>
    <r>
      <rPr>
        <b/>
        <sz val="10"/>
        <rFont val="Arial Narrow"/>
        <family val="2"/>
        <charset val="238"/>
      </rPr>
      <t xml:space="preserve">Partia próbna - 1 karton </t>
    </r>
  </si>
  <si>
    <r>
      <rPr>
        <b/>
        <sz val="10"/>
        <rFont val="Arial Narrow"/>
        <family val="2"/>
        <charset val="238"/>
      </rPr>
      <t xml:space="preserve">Zestaw higieniczny do ochrony stołu operacyjnego i okrycia pacjenta </t>
    </r>
    <r>
      <rPr>
        <sz val="10"/>
        <rFont val="Arial Narrow"/>
        <family val="2"/>
        <charset val="238"/>
      </rPr>
      <t xml:space="preserve">
Skład zestawu:
</t>
    </r>
    <r>
      <rPr>
        <b/>
        <sz val="10"/>
        <rFont val="Arial Narrow"/>
        <family val="2"/>
        <charset val="238"/>
      </rPr>
      <t>1 x</t>
    </r>
    <r>
      <rPr>
        <sz val="10"/>
        <rFont val="Arial Narrow"/>
        <family val="2"/>
        <charset val="238"/>
      </rPr>
      <t xml:space="preserve"> Osłona do ochrony stołu operacyjnego, wykonane  z nieprzemakalnego  min dwuwarstwowego laminatu  w kolorze niebieskim o gramaturze min 57 g/m2 wymiarach min 100 x 225 cm z zintegrowanym wkładem chłonnym o gramaturze min 100 g, chłonności min 2100 ml wielkości  min 60 x 90 cm. Wkład chłonny powinien zabezpieczać skórę pacjenta przed wilgocią, tzn warstwa wkładu chłonnego  mająca kontakt ze skórą pacjenta powinna po wchłonięciu płynów, pozostawać sucha. 
</t>
    </r>
    <r>
      <rPr>
        <b/>
        <sz val="10"/>
        <rFont val="Arial Narrow"/>
        <family val="2"/>
        <charset val="238"/>
      </rPr>
      <t xml:space="preserve">1 x </t>
    </r>
    <r>
      <rPr>
        <sz val="10"/>
        <rFont val="Arial Narrow"/>
        <family val="2"/>
        <charset val="238"/>
      </rPr>
      <t xml:space="preserve">Rękaw do osłony podłokietnika 30 x 50 cm -  z taśmą lepną, wykonaną z włókniny sms o gramaturze 51 g/m2.
</t>
    </r>
    <r>
      <rPr>
        <b/>
        <sz val="10"/>
        <rFont val="Arial Narrow"/>
        <family val="2"/>
        <charset val="238"/>
      </rPr>
      <t>1 x</t>
    </r>
    <r>
      <rPr>
        <sz val="10"/>
        <rFont val="Arial Narrow"/>
        <family val="2"/>
        <charset val="238"/>
      </rPr>
      <t xml:space="preserve"> Prześcieradło do okrycia pacjenta  nie prześwitujące, wykonane z miękkiej  antystatycznej zatrzymującej ciepło i dobrze układającej się  włókniny bawełnopodobnej min  45g/m2 o rozmiarze min140 x 220 cm .Prześcieradło przebadane dermatologicznie, nie powodujące pordażnień skóry, z możliwością zastosowania u dzieci
</t>
    </r>
    <r>
      <rPr>
        <b/>
        <sz val="10"/>
        <rFont val="Arial Narrow"/>
        <family val="2"/>
        <charset val="238"/>
      </rPr>
      <t xml:space="preserve">Osłona, do stołu rękaw i prześcieradło stanowić musi zestaw złożony i zapakowany (trzy elementy) w foliowy, higieniczny worek, wyposażony w etykietę informacyjną. Opakowanie musi być dostosowane do wielkości złożonego zestawu, estetyczne z etykietą informacyjną zawierającą min. nazwę zestawu lub skrót nazwy, nazwę producenta, symbol produktu, skład zestawu wraz z wymiarami poszczególnych elementów zestawu. </t>
    </r>
    <r>
      <rPr>
        <sz val="10"/>
        <rFont val="Arial Narrow"/>
        <family val="2"/>
        <charset val="238"/>
      </rPr>
      <t xml:space="preserve">
 </t>
    </r>
    <r>
      <rPr>
        <b/>
        <sz val="10"/>
        <rFont val="Arial Narrow"/>
        <family val="2"/>
        <charset val="238"/>
      </rPr>
      <t xml:space="preserve">Partia próbna 1 zestaw. </t>
    </r>
  </si>
  <si>
    <r>
      <rPr>
        <b/>
        <sz val="10"/>
        <rFont val="Arial Narrow"/>
        <family val="2"/>
        <charset val="238"/>
      </rPr>
      <t>Maseczka medyczna</t>
    </r>
    <r>
      <rPr>
        <sz val="10"/>
        <rFont val="Arial Narrow"/>
        <family val="2"/>
        <charset val="238"/>
      </rPr>
      <t xml:space="preserve"> mocowana na elastyczne tasiemnki z włókniny o szer ok 15 mm ,  wykonana z włókniny polipropylenowej, 3- warstwowa  łączna grammatura max 61 gr/m2.  Wyposażona w sztywnik , długośc maski 17,5 cm (+/- 1 cm ) wyskość  maski po całkowitym rozłożeniu zakładek dopasowujących maskę do twarzy 18 cm(+/- 0,5 cm)
Efektywność filtracji bakteryjne j≥ 98% , ciśnienie różniowe (opory oddychania)  25 Pa/cm2.(+/- 5) , czystość mikrobiologiczna ≤ 30CFU/g, Pozostałe parametry zdodne z  PN-EN 14683:2019 dla maseczek medycznych typ II  lub równoważną .  Opakowania  x 50 sztuk. </t>
    </r>
    <r>
      <rPr>
        <b/>
        <sz val="10"/>
        <rFont val="Arial Narrow"/>
        <family val="2"/>
        <charset val="238"/>
      </rPr>
      <t>Partia próbna - 1 karton</t>
    </r>
  </si>
  <si>
    <r>
      <rPr>
        <b/>
        <sz val="10"/>
        <rFont val="Arial Narrow"/>
        <family val="2"/>
        <charset val="238"/>
      </rPr>
      <t>Jednorazowe ubrania operacyjne</t>
    </r>
    <r>
      <rPr>
        <sz val="10"/>
        <rFont val="Arial Narrow"/>
        <family val="2"/>
        <charset val="238"/>
      </rPr>
      <t xml:space="preserve"> , wyrób medyczny, niejałowy.Bluza i spodnie pakowane indywidualnie.Wykonany z włókniny bawełnopodobnej o gramaturze min. 49g/m2, zawierającej 100% polipropylenu, antystatycznej, niepylącej, oddychającej, przeznaczonej do stosowania przez personel medyczny w środowisku bloku operacyjnego. Ubranie o podwyższonej odporności na wypychanie na sucho min. 190 kPa (badanie wg EN ISO 13938-1 lub równoważną), czystość pod względem cząstek stałych równa 2,0 IPM (badanie wg EN ISO 9073-10  lub równoważną), pylenie równe 2,1 log10 (liczba cząstek) (badanie wg EN ISO 9073-10  lub równoważną). Bluza z krótkim rękawem, z rozcięciem pod szyją, wyposażona w zatrzask umożliwiający swobodne zakładanie bluzy przez głowę bez rozrywania, trzy praktyczne kieszenie: jedna na piersi oraz dwie na dole bluzy. Spodnie ściągane trokiem, kieszeń boczna na nogawicy z klapką wyposażoną w zatrzaskDostępność rozmiarów: XS, S, M, L ,XL, XXL, XXXL, XXXXL posiadające indywidualne i widoczne oznakowanie rozmiaru do wyboru zamawiającego . Kolor niebieski, zielony, fioletowy do wyboru przez zamawiajacego.   </t>
    </r>
    <r>
      <rPr>
        <b/>
        <sz val="10"/>
        <rFont val="Arial Narrow"/>
        <family val="2"/>
        <charset val="238"/>
      </rPr>
      <t xml:space="preserve">Partia próbna - komplet rozmiar S kolor fioletowy.    </t>
    </r>
    <r>
      <rPr>
        <sz val="10"/>
        <rFont val="Arial Narrow"/>
        <family val="2"/>
        <charset val="238"/>
      </rPr>
      <t xml:space="preserve">                                                                                                              </t>
    </r>
  </si>
  <si>
    <r>
      <rPr>
        <b/>
        <sz val="10"/>
        <rFont val="Arial Narrow"/>
        <family val="2"/>
        <charset val="238"/>
      </rPr>
      <t>Niesterylna jednorazowa bluza chirurgiczna</t>
    </r>
    <r>
      <rPr>
        <sz val="10"/>
        <rFont val="Arial Narrow"/>
        <family val="2"/>
        <charset val="238"/>
      </rPr>
      <t xml:space="preserve"> przeznaczona do stosowania przez personel w salach operacyjnych (włóknina bawełnopodobna) - wykonana z miękkiej włókniny typu spungbond, bawełnopodobnej o gramaturze minimalnej 49 g / m2, antystatycznej, niepylącej, oddychającej; nić szwalnicza wykonana z poliestru, nap wykonany z plastyku;  ubranie przeznaczone do stosowania przez personel medyczny w środowisku Bloku Operacyjnego: bluza – krótki rękaw, pod szyją wyposażona w niewielkie wycięcie „V” wyposażone w nap, kieszeń na piersi oraz dwie kieszenie boczne na dole bluzy; kolor zielony  lub niebieski; dostępny w rozmiarach: XS, S, M, L, XL, XXL, XXXL, XXXXL (kolor jak i rozmiary bluz do wyboru przez Zamawiającego). Bluza z wszytą etykietą informującą o rozmiarze, a także numerze seryjnym wyrobu. Ubranie chirurgiczne o podwyższonej odporności na wypychanie – na sucho min. 185 kPa, wysokiej czystość pod względem cząstek stałych min. 2 IPM, i niskim poziomie pylenia min. 2 Log10 (liczba cząstek), charakteryzujące się wysokim WVTR czyli współczynnikiem parowania wody na poziomie 60700 g/m2/24h. </t>
    </r>
    <r>
      <rPr>
        <b/>
        <sz val="10"/>
        <rFont val="Arial Narrow"/>
        <family val="2"/>
        <charset val="238"/>
      </rPr>
      <t>Partia próbna - 1 szt.</t>
    </r>
  </si>
  <si>
    <r>
      <rPr>
        <b/>
        <sz val="10"/>
        <rFont val="Arial Narrow"/>
        <family val="2"/>
        <charset val="238"/>
      </rPr>
      <t>Niesterylne jednorazowe spodnie chirurgiczne</t>
    </r>
    <r>
      <rPr>
        <sz val="10"/>
        <rFont val="Arial Narrow"/>
        <family val="2"/>
        <charset val="238"/>
      </rPr>
      <t xml:space="preserve"> przeznaczone do stosowania przez personel w salach operacyjnych
(włóknina bawełnopodobna) -  wykonane z miękkiej włókniny typu spungbond, bawełnopodobnej o gramaturze minimalnej 49 g / m2,  antystatycznej, niepylącej, oddychającej; 
nić szwalnicza wykonana z poliestru, nap wykonany z plastyku; ubranie przeznaczone do stosowania przez personel medyczny w środowisku Bloku Operacyjnego.
spodnie – ściągane tasiemką, kieszeń boczna na nogawicy z klapką wyposażoną w nap; kolor zielony  lub niebieski; dostępny w rozmiarach: XS, S, M, L, XL, XXL, XXXL, XXXXL (kolor jak i rozmiary spodni do wyboru przez Zamawiającego). Spodnie z wszytą etykietą informującą o rozmiarze, a także numerze seryjnym wyrobu. Ubranie chirurgiczne o podwyższonej odporności na wypychanie – na sucho min. 185 kPa, wysokiej czystość pod względem cząstek stałych min. 2 IPM, i niskim poziomie pylenia min. 2 Log10 (liczba cząstek), charakteryzujące się wysokim WVTR czyli współczynnikiem parowania wody na poziomie 60700 g/m2/24h. </t>
    </r>
    <r>
      <rPr>
        <b/>
        <sz val="10"/>
        <rFont val="Arial Narrow"/>
        <family val="2"/>
        <charset val="238"/>
      </rPr>
      <t>Partia próbna - 1 szt.</t>
    </r>
    <r>
      <rPr>
        <sz val="10"/>
        <rFont val="Arial Narrow"/>
        <family val="2"/>
        <charset val="238"/>
      </rPr>
      <t xml:space="preserve">
</t>
    </r>
  </si>
  <si>
    <r>
      <rPr>
        <b/>
        <sz val="10"/>
        <rFont val="Arial Narrow"/>
        <family val="2"/>
        <charset val="238"/>
      </rPr>
      <t>Sterylna torba izolująca</t>
    </r>
    <r>
      <rPr>
        <sz val="10"/>
        <rFont val="Arial Narrow"/>
        <family val="2"/>
        <charset val="238"/>
      </rPr>
      <t xml:space="preserve"> na narządy wewnętrzne  do izolacji (ochrony) w czasie długotrwałych operacji laparotomijnych, (również do poborów narządów) wykonana z miękkiej, matowej foli polietylenowej, w kształcie  worka o wielkości 50 x 50 cm (tolerancja  wymiarów +/- 1 cm), wyposażona w dwie tasiemki do zamknięcia/otwarcia. </t>
    </r>
    <r>
      <rPr>
        <b/>
        <sz val="10"/>
        <rFont val="Arial Narrow"/>
        <family val="2"/>
        <charset val="238"/>
      </rPr>
      <t xml:space="preserve">Partia próbna 1 szt.  </t>
    </r>
  </si>
  <si>
    <r>
      <rPr>
        <b/>
        <sz val="10"/>
        <rFont val="Arial Narrow"/>
        <family val="2"/>
        <charset val="238"/>
      </rPr>
      <t>Jednorazowe nożyczki</t>
    </r>
    <r>
      <rPr>
        <sz val="10"/>
        <rFont val="Arial Narrow"/>
        <family val="2"/>
        <charset val="238"/>
      </rPr>
      <t xml:space="preserve"> do episiotomii  typu Braun-Stadler lub równoważne, dł  min 14,5 cm.</t>
    </r>
  </si>
  <si>
    <r>
      <rPr>
        <b/>
        <sz val="10"/>
        <rFont val="Arial Narrow"/>
        <family val="2"/>
        <charset val="238"/>
      </rPr>
      <t>Zestaw do Cięcia Cesarskiego</t>
    </r>
    <r>
      <rPr>
        <sz val="10"/>
        <rFont val="Arial Narrow"/>
        <family val="2"/>
        <charset val="238"/>
      </rPr>
      <t xml:space="preserve">  </t>
    </r>
    <r>
      <rPr>
        <b/>
        <sz val="10"/>
        <color theme="1"/>
        <rFont val="Arial Narrow"/>
        <family val="2"/>
        <charset val="238"/>
      </rPr>
      <t>(ZCC)</t>
    </r>
    <r>
      <rPr>
        <sz val="10"/>
        <rFont val="Arial Narrow"/>
        <family val="2"/>
        <charset val="238"/>
      </rPr>
      <t xml:space="preserve">
1 x Osłona na stolik Mayo wielkość 80x140 cm,  wykonana z mocnej  foli PE o grubości min. 0,07 mm z warstwą chłonną o wymiarze 60x140 cm z włókniny wiskozowej o gramaturze min. 36 g/m2
1 x Serweta na stolik instrumentariuszki 150x190 cm z warstwą chłonną przez całą długość serwet o wymiarze 65x190 cm
1 x Serweta do zawinięcia noworodka 95x150cm wykonana z bawełnopodobnej, delikatnej włókniny posiadającej atesty antytoksyczności, niepodrażniająca delikatnej skóry dziecka, gramatura 50g/m2.
2 x Ściereczka do rąk 30x35 cm wykonana z włókniny poliestrowo-celulozowej
1 x Serweta do cięcia cesarskiego 200x300cm posiadająca otwór o wym. 30x30cm zintegrowany z antybakteryjną folią chirurgiczną o grubości 25mm i współczynniku paro przepuszczalności 1.000g/m2/24h,z  czynnikiem bakteriobójczym opartym na  aktywnych jonach srebra. Otwór otoczony zbiornikiem przechwytującym płyny o wymiarze 80x100cm (+/- 5cm) wyposażonym w zawór do podłączenia drenu. Serweta wykonana w całości z laminatu dwuwarstwowego o gramaturze min. 59g/m2 i nieprzemakalności powyżej 200cm H2O, wytrzymałości na wypychanie min. 89 kPa i na powyżej 89. N
1 x 10 szt  kompresów bawełnianych  z gazy 17- nitkowe, 12- warstwowe, wielkości 10cm x 20cm  z wplecioną nitką radiacyjną zapakowana w torebke papierowa lib kartonik.
1 x 5 szt tupferów w kształcie miękkiej kuli z gazy bawełnianej 20 nitkowej o wielkości 40 x 40 cm w wplecioną nitka radiacyjną.zapakowane w torebkę papierową lub kartonik 
1 x 3 serwety bawełniane 45 x 45 cm z nitką radiacyjną 
1 x  centymetr jednorazowego użytku, długość 100 cm.
2 x Fartuch operacyjny XL-  jeden fartuch w rozmiarze XL,  dodatkowo zapakowany) 
1 x Fartuch operacyjny  L.
Fartuchy wykonane z włókniny typu sms, o łacznej gramaturze min 749/m2 z wstawkami nieprzemakalnymi   oraz wewnętrzną warstwą chłonną w części krytycznej – przód i rękawy powyżej łokcia. Rękawy zakończone elastycznymi mankietami z dzianiny,tylne poły zakładane i wiązane na troki łączone kartonikiem, sposób złożenia pozwalający na aplikację z zachowaniem sterylności zarówno z przodu jak i z tyłu. Przy szyi zapięcie na rzep.
Zestaw posiadający listę komponentów, oznakowany etykietą w tym (dwie mini-etykiety samoprzylepne zawierającą  informację zgodnie z normą  PN EN ISO 15223-1:2017  lub równoważną.
</t>
    </r>
    <r>
      <rPr>
        <b/>
        <sz val="10"/>
        <rFont val="Arial Narrow"/>
        <family val="2"/>
        <charset val="238"/>
      </rPr>
      <t xml:space="preserve">Partia próbna. 1 sterylny zestaw         </t>
    </r>
    <r>
      <rPr>
        <sz val="10"/>
        <rFont val="Arial Narrow"/>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</si>
</sst>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zł&quot;;\-#,##0.00\ &quot;zł&quot;"/>
    <numFmt numFmtId="44" formatCode="_-* #,##0.00\ &quot;zł&quot;_-;\-* #,##0.00\ &quot;zł&quot;_-;_-* &quot;-&quot;??\ &quot;zł&quot;_-;_-@_-"/>
    <numFmt numFmtId="43" formatCode="_-* #,##0.00\ _z_ł_-;\-* #,##0.00\ _z_ł_-;_-* &quot;-&quot;??\ _z_ł_-;_-@_-"/>
    <numFmt numFmtId="164" formatCode="#,##0.00\ &quot;zł&quot;"/>
    <numFmt numFmtId="165" formatCode="#,##0.00\ _z_ł"/>
    <numFmt numFmtId="166" formatCode="#,##0\ &quot;zł&quot;"/>
    <numFmt numFmtId="167" formatCode="#,##0.00\ [$€-816]"/>
  </numFmts>
  <fonts count="80">
    <font>
      <sz val="11"/>
      <color theme="1"/>
      <name val="Czcionka tekstu podstawowego"/>
      <family val="2"/>
      <charset val="238"/>
    </font>
    <font>
      <sz val="11"/>
      <color theme="1"/>
      <name val="Calibri"/>
      <family val="2"/>
      <charset val="238"/>
      <scheme val="minor"/>
    </font>
    <font>
      <sz val="11"/>
      <color indexed="8"/>
      <name val="Czcionka tekstu podstawowego"/>
      <family val="2"/>
      <charset val="238"/>
    </font>
    <font>
      <sz val="11"/>
      <color indexed="8"/>
      <name val="Arial Narrow"/>
      <family val="2"/>
      <charset val="238"/>
    </font>
    <font>
      <b/>
      <sz val="12"/>
      <color indexed="8"/>
      <name val="Arial Narrow"/>
      <family val="2"/>
      <charset val="238"/>
    </font>
    <font>
      <sz val="12"/>
      <color indexed="8"/>
      <name val="Arial Narrow"/>
      <family val="2"/>
      <charset val="238"/>
    </font>
    <font>
      <b/>
      <sz val="12"/>
      <name val="Arial Narrow"/>
      <family val="2"/>
      <charset val="238"/>
    </font>
    <font>
      <b/>
      <sz val="8"/>
      <color indexed="8"/>
      <name val="Arial Narrow"/>
      <family val="2"/>
      <charset val="238"/>
    </font>
    <font>
      <sz val="11"/>
      <color indexed="8"/>
      <name val="Czcionka tekstu podstawowego"/>
      <family val="2"/>
      <charset val="238"/>
    </font>
    <font>
      <sz val="8"/>
      <color indexed="8"/>
      <name val="Arial Narrow"/>
      <family val="2"/>
      <charset val="238"/>
    </font>
    <font>
      <b/>
      <sz val="8"/>
      <name val="Arial Narrow"/>
      <family val="2"/>
      <charset val="238"/>
    </font>
    <font>
      <sz val="8"/>
      <color indexed="8"/>
      <name val="Arial Narrow"/>
      <family val="2"/>
      <charset val="238"/>
    </font>
    <font>
      <b/>
      <i/>
      <sz val="10"/>
      <name val="Arial Narrow"/>
      <family val="2"/>
      <charset val="238"/>
    </font>
    <font>
      <b/>
      <sz val="10"/>
      <name val="Arial Narrow"/>
      <family val="2"/>
      <charset val="238"/>
    </font>
    <font>
      <sz val="10"/>
      <name val="Arial Narrow"/>
      <family val="2"/>
      <charset val="238"/>
    </font>
    <font>
      <vertAlign val="superscript"/>
      <sz val="10"/>
      <name val="Arial Narrow"/>
      <family val="2"/>
      <charset val="238"/>
    </font>
    <font>
      <sz val="10"/>
      <color indexed="8"/>
      <name val="Arial Narrow"/>
      <family val="2"/>
      <charset val="238"/>
    </font>
    <font>
      <sz val="10"/>
      <color indexed="8"/>
      <name val="Arial Narrow"/>
      <family val="2"/>
      <charset val="238"/>
    </font>
    <font>
      <b/>
      <sz val="11"/>
      <name val="Arial Narrow"/>
      <family val="2"/>
      <charset val="238"/>
    </font>
    <font>
      <sz val="11"/>
      <name val="Arial Narrow"/>
      <family val="2"/>
      <charset val="238"/>
    </font>
    <font>
      <sz val="11"/>
      <name val="Arial"/>
      <family val="2"/>
      <charset val="238"/>
    </font>
    <font>
      <sz val="10"/>
      <name val="Arial"/>
      <family val="2"/>
      <charset val="238"/>
    </font>
    <font>
      <sz val="12"/>
      <color indexed="36"/>
      <name val="Arial Narrow"/>
      <family val="2"/>
      <charset val="238"/>
    </font>
    <font>
      <sz val="12"/>
      <color indexed="10"/>
      <name val="Arial Narrow"/>
      <family val="2"/>
      <charset val="238"/>
    </font>
    <font>
      <b/>
      <sz val="9"/>
      <name val="Arial Narrow"/>
      <family val="2"/>
      <charset val="238"/>
    </font>
    <font>
      <sz val="12"/>
      <name val="Arial"/>
      <family val="2"/>
      <charset val="238"/>
    </font>
    <font>
      <sz val="11"/>
      <color indexed="8"/>
      <name val="Arial Narrow"/>
      <family val="2"/>
      <charset val="238"/>
    </font>
    <font>
      <i/>
      <sz val="10"/>
      <name val="Arial Narrow"/>
      <family val="2"/>
      <charset val="238"/>
    </font>
    <font>
      <sz val="12"/>
      <color indexed="8"/>
      <name val="Arial Narrow"/>
      <family val="2"/>
      <charset val="238"/>
    </font>
    <font>
      <b/>
      <sz val="10"/>
      <name val="Arial"/>
      <family val="2"/>
      <charset val="238"/>
    </font>
    <font>
      <b/>
      <sz val="9"/>
      <color indexed="8"/>
      <name val="Arial Narrow"/>
      <family val="2"/>
      <charset val="238"/>
    </font>
    <font>
      <sz val="8"/>
      <name val="Arial Narrow"/>
      <family val="2"/>
      <charset val="238"/>
    </font>
    <font>
      <sz val="11"/>
      <color indexed="8"/>
      <name val="Arial Narrow"/>
      <family val="2"/>
      <charset val="238"/>
    </font>
    <font>
      <sz val="11"/>
      <name val="Czcionka tekstu podstawowego"/>
      <family val="2"/>
      <charset val="238"/>
    </font>
    <font>
      <sz val="12"/>
      <color indexed="8"/>
      <name val="Arial"/>
      <family val="2"/>
      <charset val="238"/>
    </font>
    <font>
      <sz val="9"/>
      <name val="Arial Narrow"/>
      <family val="2"/>
      <charset val="238"/>
    </font>
    <font>
      <sz val="12"/>
      <name val="Arial Narrow"/>
      <family val="2"/>
      <charset val="238"/>
    </font>
    <font>
      <sz val="10"/>
      <name val="Calibri"/>
      <family val="2"/>
      <charset val="238"/>
    </font>
    <font>
      <sz val="10"/>
      <name val="Czcionka tekstu podstawowego"/>
      <family val="2"/>
      <charset val="238"/>
    </font>
    <font>
      <sz val="9"/>
      <name val="Arial"/>
      <family val="2"/>
      <charset val="1"/>
    </font>
    <font>
      <sz val="9"/>
      <name val="Calibri"/>
      <family val="2"/>
      <charset val="1"/>
    </font>
    <font>
      <sz val="9"/>
      <name val="Calibri"/>
      <family val="2"/>
      <charset val="238"/>
    </font>
    <font>
      <b/>
      <sz val="11"/>
      <color indexed="8"/>
      <name val="Czcionka tekstu podstawowego"/>
      <charset val="238"/>
    </font>
    <font>
      <sz val="10"/>
      <color indexed="10"/>
      <name val="Arial Narrow"/>
      <family val="2"/>
      <charset val="238"/>
    </font>
    <font>
      <b/>
      <sz val="10"/>
      <color indexed="8"/>
      <name val="Calibri"/>
      <family val="2"/>
      <charset val="238"/>
    </font>
    <font>
      <sz val="10"/>
      <color indexed="8"/>
      <name val="Calibri"/>
      <family val="2"/>
      <charset val="238"/>
    </font>
    <font>
      <sz val="10"/>
      <color indexed="8"/>
      <name val="Calibri"/>
      <family val="2"/>
      <charset val="238"/>
    </font>
    <font>
      <b/>
      <sz val="10"/>
      <color indexed="10"/>
      <name val="Calibri"/>
      <family val="2"/>
      <charset val="238"/>
    </font>
    <font>
      <b/>
      <sz val="12"/>
      <color indexed="10"/>
      <name val="Arial Narrow"/>
      <family val="2"/>
      <charset val="238"/>
    </font>
    <font>
      <b/>
      <sz val="12"/>
      <color indexed="57"/>
      <name val="Arial Narrow"/>
      <family val="2"/>
      <charset val="238"/>
    </font>
    <font>
      <b/>
      <sz val="16"/>
      <color indexed="10"/>
      <name val="Czcionka tekstu podstawowego"/>
      <charset val="238"/>
    </font>
    <font>
      <sz val="10"/>
      <color rgb="FFFF0000"/>
      <name val="Arial Narrow"/>
      <family val="2"/>
      <charset val="238"/>
    </font>
    <font>
      <sz val="10"/>
      <color theme="1"/>
      <name val="Arial Narrow"/>
      <family val="2"/>
      <charset val="238"/>
    </font>
    <font>
      <sz val="9"/>
      <color theme="1"/>
      <name val="Arial Narrow"/>
      <family val="2"/>
      <charset val="238"/>
    </font>
    <font>
      <sz val="10"/>
      <color rgb="FFFF0000"/>
      <name val="Arial"/>
      <family val="2"/>
      <charset val="238"/>
    </font>
    <font>
      <sz val="11"/>
      <color rgb="FFFF0000"/>
      <name val="Arial Narrow"/>
      <family val="2"/>
      <charset val="238"/>
    </font>
    <font>
      <sz val="12"/>
      <color rgb="FFFF0000"/>
      <name val="Arial Narrow"/>
      <family val="2"/>
      <charset val="238"/>
    </font>
    <font>
      <sz val="11"/>
      <color rgb="FFFF0000"/>
      <name val="Czcionka tekstu podstawowego"/>
      <family val="2"/>
      <charset val="238"/>
    </font>
    <font>
      <b/>
      <sz val="12"/>
      <color theme="1"/>
      <name val="Arial Narrow"/>
      <family val="2"/>
      <charset val="238"/>
    </font>
    <font>
      <sz val="8"/>
      <color rgb="FFFF0000"/>
      <name val="Arial Narrow"/>
      <family val="2"/>
      <charset val="238"/>
    </font>
    <font>
      <sz val="12"/>
      <color rgb="FFFF0000"/>
      <name val="Arial"/>
      <family val="2"/>
      <charset val="238"/>
    </font>
    <font>
      <b/>
      <sz val="12"/>
      <color rgb="FFFF0000"/>
      <name val="Arial Narrow"/>
      <family val="2"/>
      <charset val="238"/>
    </font>
    <font>
      <sz val="9.5"/>
      <name val="Arial Narrow"/>
      <family val="2"/>
      <charset val="238"/>
    </font>
    <font>
      <b/>
      <sz val="9.5"/>
      <name val="Arial Narrow"/>
      <family val="2"/>
      <charset val="238"/>
    </font>
    <font>
      <b/>
      <sz val="10"/>
      <color theme="1"/>
      <name val="Arial Narrow"/>
      <family val="2"/>
      <charset val="238"/>
    </font>
    <font>
      <sz val="12"/>
      <color theme="1"/>
      <name val="Arial Narrow"/>
      <family val="2"/>
      <charset val="238"/>
    </font>
    <font>
      <sz val="11"/>
      <color rgb="FFFF0000"/>
      <name val="Arial"/>
      <family val="2"/>
      <charset val="238"/>
    </font>
    <font>
      <sz val="11"/>
      <color theme="1"/>
      <name val="Arial Narrow"/>
      <family val="2"/>
      <charset val="238"/>
    </font>
    <font>
      <sz val="8"/>
      <color theme="1"/>
      <name val="Arial Narrow"/>
      <family val="2"/>
      <charset val="238"/>
    </font>
    <font>
      <sz val="11"/>
      <color rgb="FF000000"/>
      <name val="Arial Narrow"/>
      <family val="2"/>
      <charset val="238"/>
    </font>
    <font>
      <sz val="12"/>
      <color rgb="FF00B0F0"/>
      <name val="Arial Narrow"/>
      <family val="2"/>
      <charset val="238"/>
    </font>
    <font>
      <sz val="9"/>
      <color rgb="FFC00000"/>
      <name val="Arial"/>
      <family val="2"/>
      <charset val="1"/>
    </font>
    <font>
      <sz val="10"/>
      <color rgb="FF0070C0"/>
      <name val="Arial Narrow"/>
      <family val="2"/>
      <charset val="238"/>
    </font>
    <font>
      <sz val="8"/>
      <color rgb="FF0070C0"/>
      <name val="Arial Narrow"/>
      <family val="2"/>
      <charset val="238"/>
    </font>
    <font>
      <sz val="10"/>
      <color rgb="FF0070C0"/>
      <name val="Arial"/>
      <family val="2"/>
      <charset val="238"/>
    </font>
    <font>
      <sz val="8"/>
      <color theme="4" tint="-0.249977111117893"/>
      <name val="Arial Narrow"/>
      <family val="2"/>
      <charset val="238"/>
    </font>
    <font>
      <sz val="8"/>
      <color rgb="FF0070C0"/>
      <name val="Czcionka tekstu podstawowego"/>
      <family val="2"/>
      <charset val="238"/>
    </font>
    <font>
      <sz val="11"/>
      <color theme="0"/>
      <name val="Czcionka tekstu podstawowego"/>
      <family val="2"/>
      <charset val="238"/>
    </font>
    <font>
      <b/>
      <u/>
      <sz val="8"/>
      <name val="Czcionka tekstu podstawowego"/>
      <charset val="238"/>
    </font>
    <font>
      <u/>
      <sz val="8"/>
      <name val="Czcionka tekstu podstawowego"/>
      <charset val="238"/>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xf numFmtId="0" fontId="2" fillId="0" borderId="0"/>
    <xf numFmtId="0" fontId="2" fillId="0" borderId="0"/>
    <xf numFmtId="9" fontId="34" fillId="0" borderId="0" applyFont="0" applyFill="0" applyBorder="0" applyAlignment="0" applyProtection="0"/>
    <xf numFmtId="44" fontId="8" fillId="0" borderId="0" applyFont="0" applyFill="0" applyBorder="0" applyAlignment="0" applyProtection="0"/>
    <xf numFmtId="0" fontId="1" fillId="0" borderId="0"/>
  </cellStyleXfs>
  <cellXfs count="859">
    <xf numFmtId="0" fontId="0" fillId="0" borderId="0" xfId="0"/>
    <xf numFmtId="0" fontId="3" fillId="0" borderId="0" xfId="1" applyFont="1"/>
    <xf numFmtId="0" fontId="5" fillId="0" borderId="0" xfId="1" applyFont="1" applyAlignment="1">
      <alignment wrapText="1"/>
    </xf>
    <xf numFmtId="0" fontId="5" fillId="2" borderId="0" xfId="1" applyFont="1" applyFill="1"/>
    <xf numFmtId="164" fontId="10" fillId="2" borderId="1" xfId="1" applyNumberFormat="1" applyFont="1" applyFill="1" applyBorder="1" applyAlignment="1">
      <alignment horizontal="center" vertical="center" wrapText="1"/>
    </xf>
    <xf numFmtId="43" fontId="10" fillId="2" borderId="1" xfId="1" applyNumberFormat="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7" fillId="2" borderId="0" xfId="1" applyFont="1" applyFill="1" applyBorder="1" applyAlignment="1">
      <alignment wrapText="1"/>
    </xf>
    <xf numFmtId="0" fontId="9" fillId="2" borderId="0" xfId="1" applyFont="1" applyFill="1" applyBorder="1" applyAlignment="1">
      <alignment horizontal="center"/>
    </xf>
    <xf numFmtId="0" fontId="14" fillId="2" borderId="1" xfId="1" applyFont="1" applyFill="1" applyBorder="1" applyAlignment="1">
      <alignment horizontal="center" vertical="center" wrapText="1"/>
    </xf>
    <xf numFmtId="0" fontId="3" fillId="0" borderId="0" xfId="1" applyFont="1" applyAlignment="1">
      <alignment wrapText="1"/>
    </xf>
    <xf numFmtId="0" fontId="3" fillId="2" borderId="0" xfId="1" applyFont="1" applyFill="1" applyAlignment="1">
      <alignment wrapText="1"/>
    </xf>
    <xf numFmtId="164" fontId="13" fillId="0" borderId="1" xfId="4" applyNumberFormat="1" applyFont="1" applyBorder="1" applyAlignment="1">
      <alignment horizontal="center" vertical="center"/>
    </xf>
    <xf numFmtId="4" fontId="18" fillId="3" borderId="1" xfId="4" applyNumberFormat="1" applyFont="1" applyFill="1" applyBorder="1" applyAlignment="1">
      <alignment horizontal="center" vertical="center"/>
    </xf>
    <xf numFmtId="0" fontId="20" fillId="0" borderId="0" xfId="0" applyFont="1" applyAlignment="1">
      <alignment vertical="center"/>
    </xf>
    <xf numFmtId="0" fontId="21" fillId="0" borderId="0" xfId="0" applyFont="1"/>
    <xf numFmtId="0" fontId="22" fillId="0" borderId="0" xfId="1" applyFont="1"/>
    <xf numFmtId="0" fontId="9" fillId="2" borderId="0" xfId="1" applyFont="1" applyFill="1" applyBorder="1" applyAlignment="1">
      <alignment wrapText="1"/>
    </xf>
    <xf numFmtId="0" fontId="9" fillId="0" borderId="0" xfId="1" applyFont="1" applyBorder="1" applyAlignment="1">
      <alignment horizontal="center"/>
    </xf>
    <xf numFmtId="0" fontId="19" fillId="3" borderId="3" xfId="0" applyFont="1" applyFill="1" applyBorder="1" applyAlignment="1">
      <alignment vertical="center"/>
    </xf>
    <xf numFmtId="164" fontId="13" fillId="2" borderId="1" xfId="0" applyNumberFormat="1" applyFont="1" applyFill="1" applyBorder="1" applyAlignment="1">
      <alignment horizontal="center" vertical="center"/>
    </xf>
    <xf numFmtId="0" fontId="9" fillId="2" borderId="0" xfId="1" applyFont="1" applyFill="1" applyAlignment="1">
      <alignment wrapText="1"/>
    </xf>
    <xf numFmtId="0" fontId="9" fillId="0" borderId="0" xfId="1" applyFont="1" applyAlignment="1">
      <alignment wrapText="1"/>
    </xf>
    <xf numFmtId="0" fontId="14" fillId="2" borderId="1" xfId="1" applyFont="1" applyFill="1" applyBorder="1" applyAlignment="1">
      <alignment vertical="top" wrapText="1"/>
    </xf>
    <xf numFmtId="0" fontId="16" fillId="0" borderId="0" xfId="1" applyFont="1" applyAlignment="1">
      <alignment wrapText="1"/>
    </xf>
    <xf numFmtId="165" fontId="5" fillId="2" borderId="0" xfId="1" applyNumberFormat="1" applyFont="1" applyFill="1" applyAlignment="1">
      <alignment horizontal="right" vertical="top" wrapText="1"/>
    </xf>
    <xf numFmtId="0" fontId="14" fillId="0" borderId="1" xfId="1" applyNumberFormat="1" applyFont="1" applyBorder="1" applyAlignment="1">
      <alignment horizontal="center" vertical="center" wrapText="1"/>
    </xf>
    <xf numFmtId="165" fontId="23" fillId="2" borderId="0" xfId="1" applyNumberFormat="1" applyFont="1" applyFill="1" applyAlignment="1">
      <alignment horizontal="right" vertical="top" wrapText="1"/>
    </xf>
    <xf numFmtId="0" fontId="3" fillId="0" borderId="0" xfId="1" applyFont="1" applyAlignment="1">
      <alignment vertical="top"/>
    </xf>
    <xf numFmtId="0" fontId="21" fillId="0" borderId="0" xfId="0" applyFont="1" applyAlignment="1">
      <alignment vertical="center"/>
    </xf>
    <xf numFmtId="0" fontId="14" fillId="0" borderId="1" xfId="1" applyFont="1" applyBorder="1" applyAlignment="1">
      <alignment vertical="top" wrapText="1"/>
    </xf>
    <xf numFmtId="0" fontId="16" fillId="0" borderId="0" xfId="1" applyFont="1"/>
    <xf numFmtId="4" fontId="13" fillId="2" borderId="1" xfId="0" applyNumberFormat="1" applyFont="1" applyFill="1" applyBorder="1" applyAlignment="1">
      <alignment horizontal="center" vertical="center"/>
    </xf>
    <xf numFmtId="0" fontId="14" fillId="3" borderId="3" xfId="0" applyFont="1" applyFill="1" applyBorder="1" applyAlignment="1">
      <alignment vertical="center"/>
    </xf>
    <xf numFmtId="44" fontId="13" fillId="3" borderId="1" xfId="4" applyFont="1" applyFill="1" applyBorder="1" applyAlignment="1">
      <alignment horizontal="right" vertical="center"/>
    </xf>
    <xf numFmtId="4" fontId="13" fillId="3" borderId="1" xfId="4" applyNumberFormat="1" applyFont="1" applyFill="1" applyBorder="1" applyAlignment="1">
      <alignment horizontal="center" vertical="center"/>
    </xf>
    <xf numFmtId="0" fontId="25" fillId="0" borderId="0" xfId="0" applyFont="1"/>
    <xf numFmtId="0" fontId="14" fillId="0" borderId="1" xfId="0" applyFont="1" applyBorder="1" applyAlignment="1">
      <alignment horizontal="center" vertical="center"/>
    </xf>
    <xf numFmtId="0" fontId="14" fillId="0" borderId="1" xfId="0" applyFont="1" applyBorder="1" applyAlignment="1">
      <alignment vertical="top" wrapText="1"/>
    </xf>
    <xf numFmtId="164" fontId="14" fillId="0" borderId="1" xfId="4" applyNumberFormat="1" applyFont="1" applyBorder="1" applyAlignment="1">
      <alignment horizontal="center" vertical="center"/>
    </xf>
    <xf numFmtId="164" fontId="14" fillId="0" borderId="1" xfId="0" applyNumberFormat="1" applyFont="1" applyBorder="1" applyAlignment="1">
      <alignment horizontal="center" vertical="center"/>
    </xf>
    <xf numFmtId="9" fontId="14" fillId="0" borderId="1" xfId="4" applyNumberFormat="1" applyFont="1" applyBorder="1" applyAlignment="1">
      <alignment horizontal="center" vertical="center"/>
    </xf>
    <xf numFmtId="164" fontId="13" fillId="2" borderId="1" xfId="4" applyNumberFormat="1" applyFont="1" applyFill="1" applyBorder="1" applyAlignment="1">
      <alignment horizontal="center" vertical="center"/>
    </xf>
    <xf numFmtId="164" fontId="13" fillId="2" borderId="1" xfId="0" applyNumberFormat="1" applyFont="1" applyFill="1" applyBorder="1" applyAlignment="1">
      <alignment vertical="center"/>
    </xf>
    <xf numFmtId="164" fontId="13" fillId="3" borderId="1" xfId="0" applyNumberFormat="1" applyFont="1" applyFill="1" applyBorder="1" applyAlignment="1">
      <alignment vertical="center"/>
    </xf>
    <xf numFmtId="0" fontId="14" fillId="0" borderId="1" xfId="1" applyNumberFormat="1" applyFont="1" applyBorder="1" applyAlignment="1">
      <alignment vertical="top" wrapText="1"/>
    </xf>
    <xf numFmtId="0" fontId="17" fillId="0" borderId="0" xfId="0" applyFont="1" applyAlignment="1">
      <alignment wrapText="1"/>
    </xf>
    <xf numFmtId="0" fontId="26" fillId="0" borderId="0" xfId="0" applyFont="1"/>
    <xf numFmtId="0" fontId="14" fillId="0" borderId="3" xfId="0" applyFont="1" applyBorder="1" applyAlignment="1">
      <alignment horizontal="center" vertical="center"/>
    </xf>
    <xf numFmtId="4" fontId="14" fillId="0" borderId="1" xfId="4" applyNumberFormat="1" applyFont="1" applyBorder="1" applyAlignment="1">
      <alignment horizontal="center" vertical="center"/>
    </xf>
    <xf numFmtId="0" fontId="14" fillId="0" borderId="1" xfId="0" applyFont="1" applyBorder="1" applyAlignment="1">
      <alignment vertical="center" wrapText="1"/>
    </xf>
    <xf numFmtId="0" fontId="14" fillId="0" borderId="0" xfId="0" applyFont="1" applyAlignment="1">
      <alignment vertical="center"/>
    </xf>
    <xf numFmtId="164" fontId="14" fillId="0" borderId="1" xfId="1" applyNumberFormat="1" applyFont="1" applyBorder="1" applyAlignment="1">
      <alignment horizontal="center" vertical="center" wrapText="1"/>
    </xf>
    <xf numFmtId="0" fontId="14" fillId="0" borderId="1" xfId="1" applyFont="1" applyBorder="1" applyAlignment="1">
      <alignment horizontal="center" vertical="center" wrapText="1"/>
    </xf>
    <xf numFmtId="0" fontId="14" fillId="2" borderId="1" xfId="1" applyNumberFormat="1" applyFont="1" applyFill="1" applyBorder="1" applyAlignment="1">
      <alignment horizontal="left" vertical="top" wrapText="1"/>
    </xf>
    <xf numFmtId="0" fontId="16" fillId="2" borderId="0" xfId="1" applyFont="1" applyFill="1" applyAlignment="1">
      <alignment wrapText="1"/>
    </xf>
    <xf numFmtId="0" fontId="10" fillId="2" borderId="0" xfId="1" applyFont="1" applyFill="1" applyBorder="1" applyAlignment="1">
      <alignment horizontal="center" vertical="center" wrapText="1"/>
    </xf>
    <xf numFmtId="0" fontId="28" fillId="0" borderId="0" xfId="0" applyFont="1"/>
    <xf numFmtId="0" fontId="17" fillId="0" borderId="0" xfId="0" applyFont="1"/>
    <xf numFmtId="0" fontId="14"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9" fillId="3" borderId="1" xfId="0" applyFont="1" applyFill="1" applyBorder="1" applyAlignment="1">
      <alignment vertical="center"/>
    </xf>
    <xf numFmtId="44" fontId="19" fillId="3" borderId="1" xfId="4" applyFont="1" applyFill="1" applyBorder="1" applyAlignment="1">
      <alignment vertical="center"/>
    </xf>
    <xf numFmtId="164" fontId="18" fillId="2" borderId="1" xfId="4" applyNumberFormat="1" applyFont="1" applyFill="1" applyBorder="1" applyAlignment="1">
      <alignment horizontal="center" vertical="center"/>
    </xf>
    <xf numFmtId="164" fontId="18" fillId="2" borderId="1" xfId="0" applyNumberFormat="1" applyFont="1" applyFill="1" applyBorder="1" applyAlignment="1">
      <alignment vertical="center"/>
    </xf>
    <xf numFmtId="164" fontId="18" fillId="3" borderId="1" xfId="0" applyNumberFormat="1" applyFont="1" applyFill="1" applyBorder="1" applyAlignment="1">
      <alignment vertical="center"/>
    </xf>
    <xf numFmtId="0" fontId="19" fillId="3" borderId="1" xfId="0" applyFont="1" applyFill="1" applyBorder="1" applyAlignment="1">
      <alignment horizontal="center" vertical="center"/>
    </xf>
    <xf numFmtId="164" fontId="13" fillId="2" borderId="1" xfId="4" applyNumberFormat="1" applyFont="1" applyFill="1" applyBorder="1" applyAlignment="1">
      <alignment vertical="center"/>
    </xf>
    <xf numFmtId="0" fontId="14" fillId="0" borderId="1" xfId="1" applyFont="1" applyBorder="1" applyAlignment="1">
      <alignment horizontal="center" vertical="center"/>
    </xf>
    <xf numFmtId="0" fontId="14" fillId="0" borderId="0" xfId="0" applyFont="1" applyBorder="1" applyAlignment="1">
      <alignment horizontal="left" wrapText="1"/>
    </xf>
    <xf numFmtId="164" fontId="14" fillId="0" borderId="1" xfId="0" applyNumberFormat="1" applyFont="1" applyBorder="1" applyAlignment="1">
      <alignment horizontal="center" vertical="center" wrapText="1"/>
    </xf>
    <xf numFmtId="0" fontId="21" fillId="0" borderId="0" xfId="0" applyFont="1" applyAlignment="1">
      <alignment wrapText="1"/>
    </xf>
    <xf numFmtId="0" fontId="13" fillId="3" borderId="3" xfId="0" applyFont="1" applyFill="1" applyBorder="1" applyAlignment="1">
      <alignment vertical="center"/>
    </xf>
    <xf numFmtId="44" fontId="13" fillId="3" borderId="1" xfId="4" applyFont="1" applyFill="1" applyBorder="1" applyAlignment="1">
      <alignment vertical="center"/>
    </xf>
    <xf numFmtId="0" fontId="29" fillId="0" borderId="0" xfId="0" applyFont="1" applyAlignment="1">
      <alignment vertical="center"/>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31" fillId="0" borderId="0" xfId="0" applyFont="1" applyAlignment="1">
      <alignment wrapText="1"/>
    </xf>
    <xf numFmtId="0" fontId="14" fillId="0" borderId="1" xfId="2" applyFont="1" applyBorder="1" applyAlignment="1">
      <alignment horizontal="center" vertical="center" wrapText="1"/>
    </xf>
    <xf numFmtId="164" fontId="14" fillId="0" borderId="1" xfId="2" applyNumberFormat="1" applyFont="1" applyBorder="1" applyAlignment="1">
      <alignment horizontal="center" vertical="center" wrapText="1"/>
    </xf>
    <xf numFmtId="0" fontId="14" fillId="0" borderId="1" xfId="2" applyFont="1" applyBorder="1" applyAlignment="1">
      <alignment horizontal="center" vertical="center"/>
    </xf>
    <xf numFmtId="164" fontId="14" fillId="0" borderId="1" xfId="2" applyNumberFormat="1" applyFont="1" applyBorder="1" applyAlignment="1">
      <alignment horizontal="center" vertical="center"/>
    </xf>
    <xf numFmtId="0" fontId="0" fillId="0" borderId="0" xfId="0" applyAlignment="1">
      <alignment wrapText="1"/>
    </xf>
    <xf numFmtId="164" fontId="14" fillId="0" borderId="1" xfId="1" applyNumberFormat="1" applyFont="1" applyBorder="1" applyAlignment="1">
      <alignment horizontal="center" vertical="center"/>
    </xf>
    <xf numFmtId="9" fontId="14" fillId="0" borderId="1" xfId="1" applyNumberFormat="1" applyFont="1" applyBorder="1" applyAlignment="1">
      <alignment horizontal="center" vertical="center"/>
    </xf>
    <xf numFmtId="164" fontId="14" fillId="0" borderId="1" xfId="1" applyNumberFormat="1" applyFont="1" applyBorder="1" applyAlignment="1">
      <alignment horizontal="right" vertical="center"/>
    </xf>
    <xf numFmtId="164" fontId="14" fillId="0" borderId="1" xfId="1" applyNumberFormat="1" applyFont="1" applyBorder="1" applyAlignment="1">
      <alignment vertical="center"/>
    </xf>
    <xf numFmtId="0" fontId="6" fillId="3" borderId="1" xfId="0" applyFont="1" applyFill="1" applyBorder="1" applyAlignment="1">
      <alignment horizontal="left" vertical="top"/>
    </xf>
    <xf numFmtId="0" fontId="13" fillId="3" borderId="1" xfId="0" applyFont="1" applyFill="1" applyBorder="1" applyAlignment="1">
      <alignment horizontal="center" vertical="center"/>
    </xf>
    <xf numFmtId="0" fontId="13" fillId="3" borderId="1" xfId="0" applyFont="1" applyFill="1" applyBorder="1" applyAlignment="1">
      <alignment horizontal="right" vertical="center"/>
    </xf>
    <xf numFmtId="164" fontId="13" fillId="2" borderId="1" xfId="4" applyNumberFormat="1" applyFont="1" applyFill="1" applyBorder="1" applyAlignment="1">
      <alignment horizontal="right" vertical="center"/>
    </xf>
    <xf numFmtId="4" fontId="13" fillId="2" borderId="1" xfId="4" applyNumberFormat="1" applyFont="1" applyFill="1" applyBorder="1" applyAlignment="1">
      <alignment horizontal="center" vertical="center"/>
    </xf>
    <xf numFmtId="0" fontId="14" fillId="0" borderId="2" xfId="0" applyFont="1" applyBorder="1" applyAlignment="1">
      <alignment horizontal="center" vertical="center" wrapText="1"/>
    </xf>
    <xf numFmtId="0" fontId="33" fillId="0" borderId="2" xfId="0" applyFont="1" applyBorder="1" applyAlignment="1">
      <alignment vertical="center"/>
    </xf>
    <xf numFmtId="0" fontId="21" fillId="0" borderId="1" xfId="0" applyFont="1" applyBorder="1"/>
    <xf numFmtId="0" fontId="31" fillId="0" borderId="1" xfId="0" applyFont="1" applyBorder="1" applyAlignment="1">
      <alignment horizontal="center" vertical="center" wrapText="1"/>
    </xf>
    <xf numFmtId="164" fontId="0" fillId="0" borderId="0" xfId="0" applyNumberFormat="1"/>
    <xf numFmtId="0" fontId="31" fillId="2" borderId="1" xfId="0" applyFont="1" applyFill="1" applyBorder="1" applyAlignment="1">
      <alignment horizontal="center" vertical="center" wrapText="1"/>
    </xf>
    <xf numFmtId="0" fontId="10" fillId="2" borderId="0" xfId="1" applyFont="1" applyFill="1" applyBorder="1" applyAlignment="1">
      <alignment wrapText="1"/>
    </xf>
    <xf numFmtId="0" fontId="31" fillId="2" borderId="1" xfId="1" applyFont="1" applyFill="1" applyBorder="1" applyAlignment="1">
      <alignment horizontal="center" vertical="center"/>
    </xf>
    <xf numFmtId="0" fontId="31" fillId="2" borderId="2" xfId="1" applyFont="1" applyFill="1" applyBorder="1" applyAlignment="1">
      <alignment horizontal="center" vertical="center"/>
    </xf>
    <xf numFmtId="0" fontId="31" fillId="2" borderId="0" xfId="1" applyFont="1" applyFill="1" applyBorder="1" applyAlignment="1">
      <alignment horizontal="center"/>
    </xf>
    <xf numFmtId="164" fontId="14" fillId="2"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wrapText="1"/>
    </xf>
    <xf numFmtId="9" fontId="14" fillId="2" borderId="1" xfId="1" applyNumberFormat="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1" xfId="1" applyFont="1" applyFill="1" applyBorder="1" applyAlignment="1">
      <alignment horizontal="center" vertical="center" wrapText="1"/>
    </xf>
    <xf numFmtId="9" fontId="13" fillId="2" borderId="1" xfId="1" applyNumberFormat="1" applyFont="1" applyFill="1" applyBorder="1" applyAlignment="1">
      <alignment horizontal="center" vertical="center"/>
    </xf>
    <xf numFmtId="0" fontId="14" fillId="2" borderId="2" xfId="1" applyFont="1" applyFill="1" applyBorder="1" applyAlignment="1">
      <alignment vertical="center"/>
    </xf>
    <xf numFmtId="43" fontId="14" fillId="2" borderId="1" xfId="1" applyNumberFormat="1" applyFont="1" applyFill="1" applyBorder="1" applyAlignment="1">
      <alignment vertical="center"/>
    </xf>
    <xf numFmtId="0" fontId="14" fillId="2" borderId="2" xfId="1" applyFont="1" applyFill="1" applyBorder="1" applyAlignment="1">
      <alignment horizontal="center" vertical="center" wrapText="1"/>
    </xf>
    <xf numFmtId="0" fontId="31" fillId="2" borderId="0" xfId="1" applyFont="1" applyFill="1" applyBorder="1" applyAlignment="1">
      <alignment wrapText="1"/>
    </xf>
    <xf numFmtId="0" fontId="31" fillId="0" borderId="1" xfId="1" applyFont="1" applyBorder="1" applyAlignment="1">
      <alignment horizontal="center" vertical="center"/>
    </xf>
    <xf numFmtId="0" fontId="31" fillId="0" borderId="1" xfId="1" applyNumberFormat="1" applyFont="1" applyBorder="1" applyAlignment="1">
      <alignment horizontal="center" vertical="center" wrapText="1"/>
    </xf>
    <xf numFmtId="0" fontId="31" fillId="0" borderId="1" xfId="1" applyFont="1" applyBorder="1" applyAlignment="1">
      <alignment horizontal="center" vertical="top"/>
    </xf>
    <xf numFmtId="0" fontId="31" fillId="0" borderId="0" xfId="1" applyFont="1" applyBorder="1" applyAlignment="1">
      <alignment horizontal="center"/>
    </xf>
    <xf numFmtId="9" fontId="14" fillId="0" borderId="1" xfId="1" applyNumberFormat="1" applyFont="1" applyBorder="1" applyAlignment="1">
      <alignment horizontal="center" vertical="center" wrapText="1"/>
    </xf>
    <xf numFmtId="164" fontId="14" fillId="0" borderId="1" xfId="1" applyNumberFormat="1" applyFont="1" applyBorder="1" applyAlignment="1">
      <alignment vertical="center" wrapText="1"/>
    </xf>
    <xf numFmtId="165" fontId="14" fillId="0" borderId="1" xfId="1" applyNumberFormat="1" applyFont="1" applyBorder="1" applyAlignment="1">
      <alignment vertical="center" wrapText="1"/>
    </xf>
    <xf numFmtId="0" fontId="14" fillId="0" borderId="2" xfId="1" applyFont="1" applyBorder="1" applyAlignment="1">
      <alignment vertical="center" wrapText="1"/>
    </xf>
    <xf numFmtId="0" fontId="14" fillId="0" borderId="1" xfId="1" applyFont="1" applyBorder="1" applyAlignment="1">
      <alignment vertical="center" wrapText="1"/>
    </xf>
    <xf numFmtId="0" fontId="14" fillId="0" borderId="2" xfId="1" applyFont="1" applyBorder="1" applyAlignment="1">
      <alignment horizontal="center" vertical="center" wrapText="1"/>
    </xf>
    <xf numFmtId="0" fontId="10" fillId="2" borderId="1" xfId="1" applyFont="1" applyFill="1" applyBorder="1" applyAlignment="1">
      <alignment horizontal="center" vertical="center"/>
    </xf>
    <xf numFmtId="0" fontId="31" fillId="2" borderId="0" xfId="1" applyFont="1" applyFill="1" applyAlignment="1">
      <alignment wrapText="1"/>
    </xf>
    <xf numFmtId="0" fontId="31" fillId="0" borderId="0" xfId="1" applyFont="1" applyAlignment="1">
      <alignment wrapText="1"/>
    </xf>
    <xf numFmtId="0" fontId="14" fillId="0" borderId="0" xfId="1" applyFont="1" applyAlignment="1">
      <alignment wrapText="1"/>
    </xf>
    <xf numFmtId="164" fontId="14" fillId="2" borderId="2" xfId="1" applyNumberFormat="1" applyFont="1" applyFill="1" applyBorder="1" applyAlignment="1">
      <alignment vertical="top" wrapText="1"/>
    </xf>
    <xf numFmtId="164" fontId="14" fillId="2" borderId="1" xfId="1" applyNumberFormat="1" applyFont="1" applyFill="1" applyBorder="1" applyAlignment="1">
      <alignment vertical="top" wrapText="1"/>
    </xf>
    <xf numFmtId="164" fontId="14" fillId="2" borderId="2" xfId="1" applyNumberFormat="1" applyFont="1" applyFill="1" applyBorder="1" applyAlignment="1">
      <alignment vertical="center" wrapText="1"/>
    </xf>
    <xf numFmtId="164" fontId="14" fillId="2" borderId="1" xfId="1" applyNumberFormat="1" applyFont="1" applyFill="1" applyBorder="1" applyAlignment="1">
      <alignment vertical="center" wrapText="1"/>
    </xf>
    <xf numFmtId="0" fontId="14" fillId="0" borderId="0" xfId="1" applyFont="1"/>
    <xf numFmtId="0" fontId="14" fillId="0" borderId="2" xfId="1" applyFont="1" applyBorder="1"/>
    <xf numFmtId="0" fontId="14" fillId="0" borderId="1" xfId="1" applyFont="1" applyBorder="1"/>
    <xf numFmtId="0" fontId="21" fillId="0" borderId="2" xfId="0" applyFont="1" applyBorder="1" applyAlignment="1">
      <alignment vertical="center"/>
    </xf>
    <xf numFmtId="0" fontId="21" fillId="0" borderId="1" xfId="0" applyFont="1" applyBorder="1" applyAlignment="1">
      <alignment vertical="center"/>
    </xf>
    <xf numFmtId="9" fontId="14" fillId="0" borderId="1" xfId="0" applyNumberFormat="1" applyFont="1" applyBorder="1" applyAlignment="1">
      <alignment horizontal="center" vertical="center"/>
    </xf>
    <xf numFmtId="7" fontId="14" fillId="0" borderId="1" xfId="0" applyNumberFormat="1" applyFont="1" applyBorder="1" applyAlignment="1">
      <alignment horizontal="center" vertical="center" wrapText="1"/>
    </xf>
    <xf numFmtId="39" fontId="14" fillId="0" borderId="1" xfId="0" applyNumberFormat="1" applyFont="1" applyBorder="1" applyAlignment="1">
      <alignment horizontal="center" vertical="center" wrapText="1"/>
    </xf>
    <xf numFmtId="0" fontId="14" fillId="0" borderId="2" xfId="0" applyFont="1" applyBorder="1" applyAlignment="1">
      <alignment wrapText="1"/>
    </xf>
    <xf numFmtId="0" fontId="14" fillId="0" borderId="1" xfId="0" applyFont="1" applyBorder="1" applyAlignment="1">
      <alignment wrapText="1"/>
    </xf>
    <xf numFmtId="0" fontId="35" fillId="0" borderId="1" xfId="0" applyFont="1" applyBorder="1" applyAlignment="1">
      <alignment horizontal="center" vertical="center"/>
    </xf>
    <xf numFmtId="164" fontId="14" fillId="0" borderId="1" xfId="0" applyNumberFormat="1" applyFont="1" applyBorder="1" applyAlignment="1">
      <alignment vertical="center"/>
    </xf>
    <xf numFmtId="0" fontId="14" fillId="0" borderId="2" xfId="0" applyFont="1" applyBorder="1" applyAlignment="1"/>
    <xf numFmtId="0" fontId="14" fillId="0" borderId="1" xfId="0" applyFont="1" applyBorder="1" applyAlignment="1"/>
    <xf numFmtId="0" fontId="14" fillId="0" borderId="1" xfId="1" applyFont="1" applyBorder="1" applyAlignment="1">
      <alignment wrapText="1"/>
    </xf>
    <xf numFmtId="3" fontId="14" fillId="0" borderId="1" xfId="1" applyNumberFormat="1" applyFont="1" applyBorder="1" applyAlignment="1">
      <alignment horizontal="center" vertical="center" wrapText="1"/>
    </xf>
    <xf numFmtId="0" fontId="14" fillId="0" borderId="2" xfId="0" applyFont="1" applyBorder="1" applyAlignment="1">
      <alignment vertical="center"/>
    </xf>
    <xf numFmtId="0" fontId="14" fillId="0" borderId="1" xfId="0" applyFont="1" applyBorder="1" applyAlignment="1">
      <alignment vertical="center"/>
    </xf>
    <xf numFmtId="0" fontId="14" fillId="0" borderId="2" xfId="1" applyFont="1" applyBorder="1" applyAlignment="1">
      <alignment wrapText="1"/>
    </xf>
    <xf numFmtId="0" fontId="14" fillId="2" borderId="1" xfId="1" applyFont="1" applyFill="1" applyBorder="1" applyAlignment="1">
      <alignment wrapText="1"/>
    </xf>
    <xf numFmtId="0" fontId="14" fillId="2" borderId="2" xfId="1" applyFont="1" applyFill="1" applyBorder="1" applyAlignment="1">
      <alignment wrapText="1"/>
    </xf>
    <xf numFmtId="0" fontId="21" fillId="0" borderId="2" xfId="0" applyFont="1" applyBorder="1"/>
    <xf numFmtId="0" fontId="20" fillId="0" borderId="1" xfId="0" applyFont="1" applyBorder="1" applyAlignment="1">
      <alignment vertical="center"/>
    </xf>
    <xf numFmtId="0" fontId="14" fillId="2" borderId="1" xfId="1" applyNumberFormat="1" applyFont="1" applyFill="1" applyBorder="1" applyAlignment="1">
      <alignment horizontal="center" vertical="center" wrapText="1"/>
    </xf>
    <xf numFmtId="164" fontId="14" fillId="2" borderId="1" xfId="1" applyNumberFormat="1" applyFont="1" applyFill="1" applyBorder="1" applyAlignment="1">
      <alignment horizontal="center" vertical="center"/>
    </xf>
    <xf numFmtId="9" fontId="14" fillId="2" borderId="1" xfId="1" applyNumberFormat="1" applyFont="1" applyFill="1" applyBorder="1" applyAlignment="1">
      <alignment horizontal="center" vertical="center"/>
    </xf>
    <xf numFmtId="0" fontId="14" fillId="2" borderId="3" xfId="1" applyNumberFormat="1" applyFont="1" applyFill="1" applyBorder="1" applyAlignment="1">
      <alignment horizontal="center" vertical="center" wrapText="1"/>
    </xf>
    <xf numFmtId="0" fontId="36" fillId="0" borderId="0" xfId="0" applyFont="1"/>
    <xf numFmtId="40" fontId="14" fillId="0" borderId="1" xfId="0" applyNumberFormat="1" applyFont="1" applyBorder="1" applyAlignment="1">
      <alignment horizontal="center" vertical="center" wrapText="1"/>
    </xf>
    <xf numFmtId="0" fontId="14" fillId="0" borderId="2" xfId="0" applyFont="1" applyBorder="1"/>
    <xf numFmtId="0" fontId="14" fillId="0" borderId="1" xfId="0" applyFont="1" applyBorder="1"/>
    <xf numFmtId="0" fontId="14" fillId="0" borderId="0" xfId="0" applyFont="1"/>
    <xf numFmtId="0" fontId="14" fillId="0" borderId="0" xfId="1" applyFont="1" applyBorder="1" applyAlignment="1">
      <alignment horizontal="center" vertical="center"/>
    </xf>
    <xf numFmtId="3" fontId="14" fillId="0" borderId="1" xfId="0" applyNumberFormat="1" applyFont="1" applyBorder="1" applyAlignment="1">
      <alignment horizontal="center" vertical="center"/>
    </xf>
    <xf numFmtId="164" fontId="14" fillId="0" borderId="1" xfId="0" applyNumberFormat="1" applyFont="1" applyBorder="1" applyAlignment="1">
      <alignment horizontal="right" vertical="center"/>
    </xf>
    <xf numFmtId="164" fontId="13" fillId="0" borderId="1" xfId="0" applyNumberFormat="1" applyFont="1" applyBorder="1" applyAlignment="1">
      <alignment horizontal="right" vertical="center"/>
    </xf>
    <xf numFmtId="0" fontId="13" fillId="0" borderId="1" xfId="0" applyFont="1" applyBorder="1" applyAlignment="1">
      <alignment horizontal="center" vertical="center"/>
    </xf>
    <xf numFmtId="0" fontId="6" fillId="3" borderId="2" xfId="0" applyFont="1" applyFill="1" applyBorder="1" applyAlignment="1">
      <alignment horizontal="left" vertical="top"/>
    </xf>
    <xf numFmtId="166" fontId="14" fillId="0" borderId="1" xfId="1" applyNumberFormat="1" applyFont="1" applyBorder="1" applyAlignment="1">
      <alignment horizontal="center" vertical="center"/>
    </xf>
    <xf numFmtId="0" fontId="31" fillId="0" borderId="1" xfId="0" applyFont="1" applyBorder="1" applyAlignment="1">
      <alignment horizontal="center" vertical="center"/>
    </xf>
    <xf numFmtId="164" fontId="38" fillId="0" borderId="1" xfId="1" applyNumberFormat="1" applyFont="1" applyBorder="1" applyAlignment="1">
      <alignment horizontal="center" vertical="center"/>
    </xf>
    <xf numFmtId="0" fontId="20" fillId="0" borderId="2" xfId="0" applyFont="1" applyBorder="1" applyAlignment="1">
      <alignment vertical="center"/>
    </xf>
    <xf numFmtId="0" fontId="14" fillId="0" borderId="3" xfId="1" applyFont="1" applyBorder="1" applyAlignment="1">
      <alignment horizontal="center" vertical="center"/>
    </xf>
    <xf numFmtId="0" fontId="14" fillId="0" borderId="0" xfId="0" applyFont="1" applyBorder="1" applyAlignment="1">
      <alignment horizontal="center" vertical="center"/>
    </xf>
    <xf numFmtId="0" fontId="33" fillId="0" borderId="1" xfId="0" applyFont="1" applyBorder="1"/>
    <xf numFmtId="0" fontId="38" fillId="0" borderId="2" xfId="2" applyFont="1" applyBorder="1" applyAlignment="1">
      <alignment wrapText="1"/>
    </xf>
    <xf numFmtId="164" fontId="14" fillId="0" borderId="4" xfId="2" applyNumberFormat="1" applyFont="1" applyBorder="1" applyAlignment="1">
      <alignment horizontal="center" vertical="center" wrapText="1"/>
    </xf>
    <xf numFmtId="0" fontId="38" fillId="0" borderId="6" xfId="2" applyFont="1" applyBorder="1" applyAlignment="1">
      <alignment wrapText="1"/>
    </xf>
    <xf numFmtId="164" fontId="35" fillId="0" borderId="1"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0" fontId="33" fillId="0" borderId="1" xfId="0" applyFont="1" applyBorder="1" applyAlignment="1">
      <alignment vertical="center"/>
    </xf>
    <xf numFmtId="164" fontId="43" fillId="0" borderId="1" xfId="0" applyNumberFormat="1" applyFont="1" applyBorder="1" applyAlignment="1">
      <alignment horizontal="center" vertical="center"/>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45" fillId="3" borderId="9"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0" borderId="9" xfId="0" applyFont="1" applyBorder="1" applyAlignment="1">
      <alignment horizontal="center" vertical="center" wrapText="1"/>
    </xf>
    <xf numFmtId="3" fontId="45" fillId="0" borderId="9"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vertical="center" wrapText="1"/>
    </xf>
    <xf numFmtId="164" fontId="14" fillId="0" borderId="2" xfId="0" applyNumberFormat="1" applyFont="1" applyBorder="1" applyAlignment="1">
      <alignment vertical="center"/>
    </xf>
    <xf numFmtId="164" fontId="47" fillId="0" borderId="12" xfId="0" applyNumberFormat="1" applyFont="1" applyBorder="1" applyAlignment="1">
      <alignment vertical="center" wrapText="1"/>
    </xf>
    <xf numFmtId="0" fontId="45" fillId="3" borderId="13" xfId="0" applyFont="1" applyFill="1" applyBorder="1" applyAlignment="1">
      <alignment horizontal="center" vertical="center" wrapText="1"/>
    </xf>
    <xf numFmtId="164" fontId="14" fillId="0" borderId="14" xfId="0" applyNumberFormat="1" applyFont="1" applyBorder="1" applyAlignment="1">
      <alignment vertical="center"/>
    </xf>
    <xf numFmtId="164" fontId="47" fillId="0" borderId="13" xfId="0" applyNumberFormat="1" applyFont="1" applyBorder="1" applyAlignment="1">
      <alignment vertical="center" wrapText="1"/>
    </xf>
    <xf numFmtId="164" fontId="14" fillId="0" borderId="3" xfId="0" applyNumberFormat="1" applyFont="1" applyBorder="1" applyAlignment="1">
      <alignment vertical="center"/>
    </xf>
    <xf numFmtId="0" fontId="44" fillId="0" borderId="15" xfId="0" applyFont="1" applyBorder="1" applyAlignment="1">
      <alignment vertical="center" wrapText="1"/>
    </xf>
    <xf numFmtId="0" fontId="45" fillId="0" borderId="1" xfId="0" applyFont="1" applyBorder="1" applyAlignment="1">
      <alignment horizontal="center" vertical="center" wrapText="1"/>
    </xf>
    <xf numFmtId="0" fontId="45" fillId="3" borderId="16" xfId="0" applyFont="1" applyFill="1" applyBorder="1" applyAlignment="1">
      <alignment horizontal="center" vertical="center" wrapText="1"/>
    </xf>
    <xf numFmtId="0" fontId="46" fillId="0" borderId="1" xfId="0" applyFont="1" applyBorder="1" applyAlignment="1">
      <alignment horizontal="center" vertical="center" wrapText="1"/>
    </xf>
    <xf numFmtId="0" fontId="44" fillId="0" borderId="1" xfId="0" applyFont="1" applyBorder="1" applyAlignment="1">
      <alignment horizontal="right" vertical="center" wrapText="1"/>
    </xf>
    <xf numFmtId="0" fontId="45" fillId="0" borderId="0" xfId="0" applyFont="1" applyBorder="1" applyAlignment="1">
      <alignment horizontal="center" vertical="center" wrapText="1"/>
    </xf>
    <xf numFmtId="164" fontId="14" fillId="0" borderId="0" xfId="0" applyNumberFormat="1" applyFont="1" applyBorder="1" applyAlignment="1">
      <alignment vertical="center"/>
    </xf>
    <xf numFmtId="0" fontId="0" fillId="4" borderId="0" xfId="0" applyFill="1"/>
    <xf numFmtId="164" fontId="43" fillId="4" borderId="1" xfId="0" applyNumberFormat="1" applyFont="1" applyFill="1" applyBorder="1" applyAlignment="1">
      <alignment horizontal="center" vertical="center"/>
    </xf>
    <xf numFmtId="164" fontId="0" fillId="4" borderId="0" xfId="0" applyNumberFormat="1" applyFill="1"/>
    <xf numFmtId="0" fontId="44" fillId="0" borderId="0" xfId="0" applyFont="1" applyBorder="1" applyAlignment="1">
      <alignment horizontal="right" vertical="center" wrapText="1"/>
    </xf>
    <xf numFmtId="0" fontId="44" fillId="0" borderId="0" xfId="0" applyFont="1" applyBorder="1" applyAlignment="1">
      <alignment vertical="center" wrapText="1"/>
    </xf>
    <xf numFmtId="164" fontId="47" fillId="0" borderId="0" xfId="0" applyNumberFormat="1" applyFont="1" applyBorder="1" applyAlignment="1">
      <alignment vertical="center" wrapText="1"/>
    </xf>
    <xf numFmtId="0" fontId="0" fillId="4" borderId="0" xfId="0" applyFill="1" applyAlignment="1">
      <alignment wrapText="1"/>
    </xf>
    <xf numFmtId="0" fontId="0" fillId="3" borderId="0" xfId="0" applyFill="1"/>
    <xf numFmtId="0" fontId="42" fillId="3" borderId="0" xfId="0" applyFont="1" applyFill="1"/>
    <xf numFmtId="0" fontId="42" fillId="4" borderId="0" xfId="0" applyFont="1" applyFill="1"/>
    <xf numFmtId="0" fontId="14" fillId="5" borderId="1" xfId="1" applyFont="1" applyFill="1" applyBorder="1" applyAlignment="1">
      <alignment horizontal="center" vertical="center"/>
    </xf>
    <xf numFmtId="0" fontId="14" fillId="5" borderId="1" xfId="1" applyFont="1" applyFill="1" applyBorder="1" applyAlignment="1">
      <alignment horizontal="left" vertical="center" wrapText="1"/>
    </xf>
    <xf numFmtId="0" fontId="14" fillId="5" borderId="1" xfId="1" applyFont="1" applyFill="1" applyBorder="1" applyAlignment="1">
      <alignment horizontal="center" vertical="center" wrapText="1"/>
    </xf>
    <xf numFmtId="164" fontId="14" fillId="5" borderId="1" xfId="1" applyNumberFormat="1" applyFont="1" applyFill="1" applyBorder="1" applyAlignment="1">
      <alignment horizontal="center" vertical="center" wrapText="1"/>
    </xf>
    <xf numFmtId="9" fontId="14" fillId="5" borderId="1" xfId="1" applyNumberFormat="1" applyFont="1" applyFill="1" applyBorder="1" applyAlignment="1">
      <alignment horizontal="center" vertical="center" wrapText="1"/>
    </xf>
    <xf numFmtId="0" fontId="14" fillId="5" borderId="0" xfId="1" applyFont="1" applyFill="1" applyAlignment="1">
      <alignment wrapText="1"/>
    </xf>
    <xf numFmtId="0" fontId="16" fillId="5" borderId="0" xfId="1" applyFont="1" applyFill="1" applyAlignment="1">
      <alignment wrapText="1"/>
    </xf>
    <xf numFmtId="0" fontId="14" fillId="5" borderId="1" xfId="0" applyFont="1" applyFill="1" applyBorder="1" applyAlignment="1">
      <alignment horizontal="center" vertical="center"/>
    </xf>
    <xf numFmtId="164" fontId="14" fillId="5" borderId="1" xfId="0" applyNumberFormat="1" applyFont="1" applyFill="1" applyBorder="1" applyAlignment="1">
      <alignment horizontal="center" vertical="center"/>
    </xf>
    <xf numFmtId="0" fontId="14" fillId="5" borderId="1" xfId="0" applyFont="1" applyFill="1" applyBorder="1" applyAlignment="1">
      <alignment horizontal="left" vertical="top" wrapText="1"/>
    </xf>
    <xf numFmtId="3" fontId="14" fillId="5" borderId="1" xfId="0" applyNumberFormat="1" applyFont="1" applyFill="1" applyBorder="1" applyAlignment="1">
      <alignment horizontal="center" vertical="center"/>
    </xf>
    <xf numFmtId="164" fontId="14" fillId="5" borderId="1" xfId="0" applyNumberFormat="1" applyFont="1" applyFill="1" applyBorder="1" applyAlignment="1">
      <alignment horizontal="right" vertical="center"/>
    </xf>
    <xf numFmtId="9" fontId="14" fillId="5" borderId="1" xfId="0" applyNumberFormat="1" applyFont="1" applyFill="1" applyBorder="1" applyAlignment="1">
      <alignment horizontal="center" vertical="center"/>
    </xf>
    <xf numFmtId="166" fontId="14" fillId="5" borderId="1" xfId="0" applyNumberFormat="1" applyFont="1" applyFill="1" applyBorder="1" applyAlignment="1">
      <alignment horizontal="center" vertical="center"/>
    </xf>
    <xf numFmtId="0" fontId="14" fillId="5" borderId="0" xfId="0" applyFont="1" applyFill="1"/>
    <xf numFmtId="0" fontId="17" fillId="5" borderId="0" xfId="0" applyFont="1" applyFill="1"/>
    <xf numFmtId="0" fontId="10" fillId="5" borderId="1" xfId="0" applyFont="1" applyFill="1" applyBorder="1" applyAlignment="1">
      <alignment horizontal="center" vertical="center" wrapText="1"/>
    </xf>
    <xf numFmtId="0" fontId="14" fillId="5" borderId="1" xfId="0" applyFont="1" applyFill="1" applyBorder="1" applyAlignment="1">
      <alignment vertical="top" wrapText="1"/>
    </xf>
    <xf numFmtId="4" fontId="14" fillId="5" borderId="1" xfId="4" applyNumberFormat="1" applyFont="1" applyFill="1" applyBorder="1" applyAlignment="1">
      <alignment horizontal="center" vertical="center"/>
    </xf>
    <xf numFmtId="9" fontId="14" fillId="5" borderId="1" xfId="4" applyNumberFormat="1" applyFont="1" applyFill="1" applyBorder="1" applyAlignment="1">
      <alignment horizontal="center" vertical="center"/>
    </xf>
    <xf numFmtId="164" fontId="14" fillId="5" borderId="1" xfId="4" applyNumberFormat="1" applyFont="1" applyFill="1" applyBorder="1" applyAlignment="1">
      <alignment horizontal="center" vertical="center"/>
    </xf>
    <xf numFmtId="0" fontId="21" fillId="5" borderId="0" xfId="0" applyFont="1" applyFill="1" applyAlignment="1">
      <alignment vertical="center"/>
    </xf>
    <xf numFmtId="0" fontId="13" fillId="5" borderId="1" xfId="1" applyFont="1" applyFill="1" applyBorder="1" applyAlignment="1">
      <alignment vertical="top" wrapText="1"/>
    </xf>
    <xf numFmtId="0" fontId="10" fillId="5" borderId="1" xfId="1" applyFont="1" applyFill="1" applyBorder="1" applyAlignment="1">
      <alignment horizontal="center" vertical="center"/>
    </xf>
    <xf numFmtId="0" fontId="31" fillId="5" borderId="1" xfId="0"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43" fontId="10" fillId="5" borderId="1" xfId="1" applyNumberFormat="1" applyFont="1" applyFill="1" applyBorder="1" applyAlignment="1">
      <alignment horizontal="center" vertical="center" wrapText="1"/>
    </xf>
    <xf numFmtId="0" fontId="10" fillId="5" borderId="1" xfId="1" applyFont="1" applyFill="1" applyBorder="1" applyAlignment="1">
      <alignment horizontal="center" vertical="center" wrapText="1"/>
    </xf>
    <xf numFmtId="0" fontId="31" fillId="5" borderId="0" xfId="1" applyFont="1" applyFill="1" applyAlignment="1">
      <alignment wrapText="1"/>
    </xf>
    <xf numFmtId="0" fontId="9" fillId="5" borderId="0" xfId="1" applyFont="1" applyFill="1" applyAlignment="1">
      <alignment wrapText="1"/>
    </xf>
    <xf numFmtId="0" fontId="31" fillId="5" borderId="1" xfId="1" applyFont="1" applyFill="1" applyBorder="1" applyAlignment="1">
      <alignment horizontal="center" vertical="center"/>
    </xf>
    <xf numFmtId="0" fontId="31" fillId="5" borderId="1" xfId="1" applyNumberFormat="1" applyFont="1" applyFill="1" applyBorder="1" applyAlignment="1">
      <alignment horizontal="center" vertical="center" wrapText="1"/>
    </xf>
    <xf numFmtId="0" fontId="31" fillId="5" borderId="1" xfId="1" applyFont="1" applyFill="1" applyBorder="1" applyAlignment="1">
      <alignment horizontal="center" vertical="top"/>
    </xf>
    <xf numFmtId="0" fontId="36" fillId="5" borderId="0" xfId="1" applyFont="1" applyFill="1" applyAlignment="1">
      <alignment wrapText="1"/>
    </xf>
    <xf numFmtId="0" fontId="5" fillId="5" borderId="0" xfId="1" applyFont="1" applyFill="1" applyAlignment="1">
      <alignment wrapText="1"/>
    </xf>
    <xf numFmtId="0" fontId="10" fillId="5" borderId="1" xfId="0" applyFont="1" applyFill="1" applyBorder="1" applyAlignment="1">
      <alignment horizontal="center" vertical="center"/>
    </xf>
    <xf numFmtId="164" fontId="10" fillId="5" borderId="1" xfId="0" applyNumberFormat="1" applyFont="1" applyFill="1" applyBorder="1" applyAlignment="1">
      <alignment horizontal="center" vertical="center" wrapText="1"/>
    </xf>
    <xf numFmtId="43" fontId="10" fillId="5" borderId="1" xfId="0" applyNumberFormat="1" applyFont="1" applyFill="1" applyBorder="1" applyAlignment="1">
      <alignment horizontal="center" vertical="center" wrapText="1"/>
    </xf>
    <xf numFmtId="0" fontId="24" fillId="5" borderId="17" xfId="0" applyFont="1" applyFill="1" applyBorder="1" applyAlignment="1">
      <alignment horizontal="center" vertical="center" wrapText="1"/>
    </xf>
    <xf numFmtId="0" fontId="31" fillId="5" borderId="0" xfId="0" applyFont="1" applyFill="1"/>
    <xf numFmtId="0" fontId="11" fillId="5" borderId="0" xfId="0" applyFont="1" applyFill="1"/>
    <xf numFmtId="0" fontId="31" fillId="5" borderId="1" xfId="0" applyFont="1" applyFill="1" applyBorder="1" applyAlignment="1">
      <alignment horizontal="center" vertical="center"/>
    </xf>
    <xf numFmtId="0" fontId="13" fillId="5" borderId="1" xfId="1" applyFont="1" applyFill="1" applyBorder="1" applyAlignment="1">
      <alignment horizontal="left" vertical="top" wrapText="1"/>
    </xf>
    <xf numFmtId="0" fontId="14" fillId="5" borderId="1" xfId="1" applyFont="1" applyFill="1" applyBorder="1" applyAlignment="1">
      <alignment horizontal="left" vertical="top" wrapText="1"/>
    </xf>
    <xf numFmtId="0" fontId="36" fillId="5" borderId="0" xfId="0" applyFont="1" applyFill="1"/>
    <xf numFmtId="0" fontId="28" fillId="5" borderId="0" xfId="0" applyFont="1" applyFill="1"/>
    <xf numFmtId="0" fontId="14" fillId="5" borderId="1" xfId="2" applyFont="1" applyFill="1" applyBorder="1" applyAlignment="1">
      <alignment horizontal="center" vertical="center" wrapText="1"/>
    </xf>
    <xf numFmtId="0" fontId="14" fillId="5" borderId="1" xfId="2" applyFont="1" applyFill="1" applyBorder="1" applyAlignment="1">
      <alignment vertical="top" wrapText="1"/>
    </xf>
    <xf numFmtId="0" fontId="14" fillId="5" borderId="1" xfId="2" applyNumberFormat="1" applyFont="1" applyFill="1" applyBorder="1" applyAlignment="1">
      <alignment horizontal="center" vertical="center" wrapText="1"/>
    </xf>
    <xf numFmtId="164" fontId="14" fillId="5" borderId="1" xfId="2" applyNumberFormat="1" applyFont="1" applyFill="1" applyBorder="1" applyAlignment="1">
      <alignment horizontal="center" vertical="center" wrapText="1"/>
    </xf>
    <xf numFmtId="9" fontId="14" fillId="5" borderId="1" xfId="2" applyNumberFormat="1" applyFont="1" applyFill="1" applyBorder="1" applyAlignment="1">
      <alignment horizontal="center" vertical="center" wrapText="1"/>
    </xf>
    <xf numFmtId="164" fontId="14" fillId="5" borderId="2" xfId="2" applyNumberFormat="1" applyFont="1" applyFill="1" applyBorder="1" applyAlignment="1">
      <alignment horizontal="center" vertical="center" wrapText="1"/>
    </xf>
    <xf numFmtId="0" fontId="33" fillId="5" borderId="0" xfId="0" applyFont="1" applyFill="1"/>
    <xf numFmtId="0" fontId="0" fillId="5" borderId="0" xfId="0" applyFill="1"/>
    <xf numFmtId="0" fontId="14" fillId="5" borderId="1" xfId="2" applyFont="1" applyFill="1" applyBorder="1" applyAlignment="1">
      <alignment horizontal="center" vertical="center"/>
    </xf>
    <xf numFmtId="164" fontId="14" fillId="5" borderId="1" xfId="2" applyNumberFormat="1" applyFont="1" applyFill="1" applyBorder="1" applyAlignment="1">
      <alignment horizontal="center" vertical="center"/>
    </xf>
    <xf numFmtId="9" fontId="14" fillId="5" borderId="1" xfId="2" applyNumberFormat="1" applyFont="1" applyFill="1" applyBorder="1" applyAlignment="1">
      <alignment horizontal="center" vertical="center"/>
    </xf>
    <xf numFmtId="0" fontId="6" fillId="5" borderId="1" xfId="0" applyFont="1" applyFill="1" applyBorder="1" applyAlignment="1">
      <alignment horizontal="left" vertical="top"/>
    </xf>
    <xf numFmtId="164" fontId="50" fillId="0" borderId="0" xfId="0" applyNumberFormat="1" applyFont="1"/>
    <xf numFmtId="0" fontId="33" fillId="5" borderId="1" xfId="0" applyFont="1" applyFill="1" applyBorder="1"/>
    <xf numFmtId="0" fontId="24" fillId="5" borderId="18" xfId="0" applyFont="1" applyFill="1" applyBorder="1" applyAlignment="1">
      <alignment horizontal="center" vertical="center" wrapText="1"/>
    </xf>
    <xf numFmtId="0" fontId="24" fillId="5" borderId="19" xfId="0" applyFont="1" applyFill="1" applyBorder="1" applyAlignment="1">
      <alignment vertical="center" wrapText="1"/>
    </xf>
    <xf numFmtId="0" fontId="35"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9" fillId="5" borderId="0" xfId="0" applyFont="1" applyFill="1"/>
    <xf numFmtId="0" fontId="32" fillId="5" borderId="0" xfId="0" applyFont="1" applyFill="1"/>
    <xf numFmtId="0" fontId="24" fillId="5"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0" xfId="0" applyFont="1" applyFill="1" applyAlignment="1">
      <alignment horizontal="center"/>
    </xf>
    <xf numFmtId="0" fontId="30" fillId="5" borderId="0" xfId="0" applyFont="1" applyFill="1" applyAlignment="1">
      <alignment horizontal="center"/>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xf numFmtId="9" fontId="14" fillId="5" borderId="1" xfId="3" applyNumberFormat="1" applyFont="1" applyFill="1" applyBorder="1" applyAlignment="1">
      <alignment horizontal="center" vertical="center" wrapText="1"/>
    </xf>
    <xf numFmtId="164" fontId="14" fillId="5" borderId="1" xfId="0" applyNumberFormat="1" applyFont="1" applyFill="1" applyBorder="1" applyAlignment="1">
      <alignment vertical="center"/>
    </xf>
    <xf numFmtId="0" fontId="14" fillId="5" borderId="1" xfId="0" applyFont="1" applyFill="1" applyBorder="1"/>
    <xf numFmtId="0" fontId="14" fillId="5" borderId="2" xfId="0" applyFont="1" applyFill="1" applyBorder="1"/>
    <xf numFmtId="0" fontId="18" fillId="5" borderId="3" xfId="0" applyFont="1" applyFill="1" applyBorder="1" applyAlignment="1">
      <alignment vertical="center"/>
    </xf>
    <xf numFmtId="0" fontId="19" fillId="5" borderId="1" xfId="0" applyFont="1" applyFill="1" applyBorder="1" applyAlignment="1">
      <alignment horizontal="center" vertical="center"/>
    </xf>
    <xf numFmtId="0" fontId="19" fillId="5" borderId="1" xfId="0" applyFont="1" applyFill="1" applyBorder="1" applyAlignment="1">
      <alignment vertical="center"/>
    </xf>
    <xf numFmtId="164" fontId="18" fillId="5" borderId="1" xfId="4" applyNumberFormat="1" applyFont="1" applyFill="1" applyBorder="1" applyAlignment="1">
      <alignment vertical="center"/>
    </xf>
    <xf numFmtId="164" fontId="18" fillId="5" borderId="1" xfId="0" applyNumberFormat="1" applyFont="1" applyFill="1" applyBorder="1" applyAlignment="1">
      <alignment vertical="center"/>
    </xf>
    <xf numFmtId="164" fontId="18" fillId="5" borderId="1" xfId="4" applyNumberFormat="1" applyFont="1" applyFill="1" applyBorder="1" applyAlignment="1">
      <alignment horizontal="center" vertical="center"/>
    </xf>
    <xf numFmtId="164" fontId="18" fillId="5" borderId="2" xfId="0" applyNumberFormat="1" applyFont="1" applyFill="1" applyBorder="1" applyAlignment="1">
      <alignment vertical="center"/>
    </xf>
    <xf numFmtId="0" fontId="33" fillId="5" borderId="2" xfId="0" applyFont="1" applyFill="1" applyBorder="1"/>
    <xf numFmtId="0" fontId="45" fillId="0" borderId="13" xfId="0" applyFont="1" applyBorder="1" applyAlignment="1">
      <alignment horizontal="center" vertical="center" wrapText="1"/>
    </xf>
    <xf numFmtId="0" fontId="45" fillId="0" borderId="11" xfId="0" applyFont="1" applyBorder="1" applyAlignment="1">
      <alignment horizontal="center" vertical="center" wrapText="1"/>
    </xf>
    <xf numFmtId="0" fontId="14" fillId="0" borderId="1" xfId="1" applyFont="1" applyBorder="1" applyAlignment="1">
      <alignment horizontal="left" vertical="center" wrapText="1"/>
    </xf>
    <xf numFmtId="0" fontId="13" fillId="0" borderId="1" xfId="0" applyFont="1" applyBorder="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center" vertical="center"/>
    </xf>
    <xf numFmtId="0" fontId="14" fillId="0" borderId="1" xfId="0" applyFont="1" applyFill="1" applyBorder="1" applyAlignment="1">
      <alignment vertical="center" wrapText="1"/>
    </xf>
    <xf numFmtId="0" fontId="14" fillId="0" borderId="1" xfId="1" applyNumberFormat="1" applyFont="1" applyFill="1" applyBorder="1" applyAlignment="1">
      <alignment vertical="top" wrapText="1"/>
    </xf>
    <xf numFmtId="0" fontId="3" fillId="6" borderId="0" xfId="1" applyFont="1" applyFill="1"/>
    <xf numFmtId="0" fontId="5" fillId="6" borderId="0" xfId="1" applyFont="1" applyFill="1"/>
    <xf numFmtId="0" fontId="25" fillId="6" borderId="0" xfId="0" applyFont="1" applyFill="1"/>
    <xf numFmtId="0" fontId="4" fillId="6" borderId="0" xfId="1" applyFont="1" applyFill="1" applyAlignment="1">
      <alignment wrapText="1"/>
    </xf>
    <xf numFmtId="0" fontId="54" fillId="0" borderId="1" xfId="0" applyFont="1" applyBorder="1"/>
    <xf numFmtId="0" fontId="51" fillId="0" borderId="0" xfId="1" applyFont="1"/>
    <xf numFmtId="0" fontId="54" fillId="0" borderId="2" xfId="0" applyFont="1" applyBorder="1"/>
    <xf numFmtId="0" fontId="31" fillId="7" borderId="2" xfId="1" applyFont="1" applyFill="1" applyBorder="1" applyAlignment="1">
      <alignment horizontal="center" vertical="center"/>
    </xf>
    <xf numFmtId="0" fontId="31" fillId="7" borderId="1" xfId="1" applyFont="1" applyFill="1" applyBorder="1" applyAlignment="1">
      <alignment horizontal="center" vertical="center"/>
    </xf>
    <xf numFmtId="164" fontId="35" fillId="0" borderId="1" xfId="0" applyNumberFormat="1" applyFont="1" applyBorder="1" applyAlignment="1">
      <alignment horizontal="center" vertical="center"/>
    </xf>
    <xf numFmtId="9" fontId="35" fillId="0" borderId="1" xfId="0" applyNumberFormat="1" applyFont="1" applyBorder="1" applyAlignment="1">
      <alignment horizontal="center" vertical="center"/>
    </xf>
    <xf numFmtId="0" fontId="6" fillId="0" borderId="1" xfId="0" applyFont="1" applyBorder="1" applyAlignment="1">
      <alignment horizontal="left" vertical="top"/>
    </xf>
    <xf numFmtId="0" fontId="35" fillId="7" borderId="20" xfId="1" applyFont="1" applyFill="1" applyBorder="1" applyAlignment="1">
      <alignment horizontal="center" vertical="center"/>
    </xf>
    <xf numFmtId="164" fontId="55" fillId="0" borderId="0" xfId="1" applyNumberFormat="1" applyFont="1" applyAlignment="1">
      <alignment horizontal="center" vertical="center" wrapText="1"/>
    </xf>
    <xf numFmtId="0" fontId="0" fillId="0" borderId="0" xfId="0" applyAlignment="1">
      <alignment vertical="center"/>
    </xf>
    <xf numFmtId="0" fontId="10" fillId="7" borderId="1" xfId="1" applyFont="1" applyFill="1" applyBorder="1" applyAlignment="1">
      <alignment horizontal="center" vertical="center"/>
    </xf>
    <xf numFmtId="0" fontId="10" fillId="7" borderId="1" xfId="0" applyFont="1" applyFill="1" applyBorder="1" applyAlignment="1">
      <alignment horizontal="center" vertical="center" wrapText="1"/>
    </xf>
    <xf numFmtId="164" fontId="10" fillId="7" borderId="1" xfId="1" applyNumberFormat="1" applyFont="1" applyFill="1" applyBorder="1" applyAlignment="1">
      <alignment horizontal="center" vertical="center" wrapText="1"/>
    </xf>
    <xf numFmtId="43" fontId="10" fillId="7" borderId="1" xfId="1" applyNumberFormat="1" applyFont="1" applyFill="1" applyBorder="1" applyAlignment="1">
      <alignment horizontal="center" vertical="center" wrapText="1"/>
    </xf>
    <xf numFmtId="0" fontId="10" fillId="7" borderId="1" xfId="1" applyFont="1" applyFill="1" applyBorder="1" applyAlignment="1">
      <alignment horizontal="center" vertical="center" wrapText="1"/>
    </xf>
    <xf numFmtId="0" fontId="10" fillId="7" borderId="2" xfId="1" applyFont="1" applyFill="1" applyBorder="1" applyAlignment="1">
      <alignment horizontal="center" vertical="center" wrapText="1"/>
    </xf>
    <xf numFmtId="0" fontId="9" fillId="7" borderId="0" xfId="1" applyFont="1" applyFill="1" applyAlignment="1">
      <alignment wrapText="1"/>
    </xf>
    <xf numFmtId="0" fontId="14" fillId="7" borderId="1" xfId="1" applyFont="1" applyFill="1" applyBorder="1" applyAlignment="1">
      <alignment horizontal="center" vertical="center" wrapText="1"/>
    </xf>
    <xf numFmtId="0" fontId="14" fillId="7" borderId="2" xfId="1" applyFont="1" applyFill="1" applyBorder="1" applyAlignment="1">
      <alignment horizontal="center" vertical="center" wrapText="1"/>
    </xf>
    <xf numFmtId="0" fontId="31" fillId="7" borderId="1" xfId="0" applyFont="1" applyFill="1" applyBorder="1" applyAlignment="1">
      <alignment horizontal="center" vertical="center" wrapText="1"/>
    </xf>
    <xf numFmtId="164" fontId="13" fillId="7" borderId="1" xfId="0" applyNumberFormat="1" applyFont="1" applyFill="1" applyBorder="1" applyAlignment="1">
      <alignment vertical="center"/>
    </xf>
    <xf numFmtId="164" fontId="60" fillId="0" borderId="0" xfId="0" applyNumberFormat="1" applyFont="1" applyBorder="1" applyAlignment="1">
      <alignment horizontal="center" vertical="center" wrapText="1"/>
    </xf>
    <xf numFmtId="0" fontId="21" fillId="0" borderId="0" xfId="0" applyFont="1" applyAlignment="1">
      <alignment vertical="top"/>
    </xf>
    <xf numFmtId="0" fontId="60" fillId="0" borderId="0" xfId="0" applyFont="1"/>
    <xf numFmtId="0" fontId="52" fillId="0" borderId="1" xfId="0" applyFont="1" applyBorder="1" applyAlignment="1">
      <alignment horizontal="center" vertical="center"/>
    </xf>
    <xf numFmtId="0" fontId="25" fillId="0" borderId="0" xfId="0" applyFont="1" applyFill="1"/>
    <xf numFmtId="0" fontId="9" fillId="0" borderId="0" xfId="1" applyFont="1" applyFill="1" applyAlignment="1">
      <alignment wrapText="1"/>
    </xf>
    <xf numFmtId="4" fontId="14" fillId="0" borderId="1" xfId="4" applyNumberFormat="1" applyFont="1" applyFill="1" applyBorder="1" applyAlignment="1">
      <alignment horizontal="center" vertical="center"/>
    </xf>
    <xf numFmtId="164" fontId="14" fillId="0" borderId="1" xfId="0" applyNumberFormat="1" applyFont="1" applyFill="1" applyBorder="1" applyAlignment="1">
      <alignment horizontal="center" vertical="center"/>
    </xf>
    <xf numFmtId="9" fontId="14" fillId="0" borderId="1" xfId="4" applyNumberFormat="1" applyFont="1" applyFill="1" applyBorder="1" applyAlignment="1">
      <alignment horizontal="center" vertical="center"/>
    </xf>
    <xf numFmtId="164" fontId="14" fillId="0" borderId="1" xfId="4" applyNumberFormat="1" applyFont="1" applyFill="1" applyBorder="1" applyAlignment="1">
      <alignment horizontal="center" vertical="center"/>
    </xf>
    <xf numFmtId="0" fontId="14" fillId="0" borderId="1" xfId="0" applyFont="1" applyFill="1" applyBorder="1"/>
    <xf numFmtId="0" fontId="14" fillId="0" borderId="2" xfId="0" applyFont="1" applyFill="1" applyBorder="1"/>
    <xf numFmtId="0" fontId="21" fillId="0" borderId="0" xfId="0" applyFont="1" applyFill="1" applyAlignment="1">
      <alignment vertical="center"/>
    </xf>
    <xf numFmtId="0" fontId="14" fillId="0" borderId="1" xfId="1" applyFont="1" applyFill="1" applyBorder="1" applyAlignment="1">
      <alignment horizontal="center" vertical="center" wrapText="1"/>
    </xf>
    <xf numFmtId="164" fontId="14" fillId="0" borderId="1" xfId="1" applyNumberFormat="1" applyFont="1" applyFill="1" applyBorder="1" applyAlignment="1">
      <alignment horizontal="center" vertical="center" wrapText="1"/>
    </xf>
    <xf numFmtId="9" fontId="14" fillId="0" borderId="1" xfId="1" applyNumberFormat="1" applyFont="1" applyFill="1" applyBorder="1" applyAlignment="1">
      <alignment horizontal="center" vertical="center" wrapText="1"/>
    </xf>
    <xf numFmtId="0" fontId="16" fillId="0" borderId="0" xfId="1" applyFont="1" applyFill="1" applyAlignment="1">
      <alignment wrapText="1"/>
    </xf>
    <xf numFmtId="0" fontId="21" fillId="0" borderId="0" xfId="0" applyFont="1" applyFill="1"/>
    <xf numFmtId="0" fontId="14" fillId="0" borderId="1" xfId="1" applyFont="1" applyFill="1" applyBorder="1" applyAlignment="1">
      <alignment horizontal="left" vertical="center" wrapText="1"/>
    </xf>
    <xf numFmtId="0" fontId="14" fillId="0" borderId="1" xfId="1" applyFont="1" applyFill="1" applyBorder="1" applyAlignment="1">
      <alignment wrapText="1"/>
    </xf>
    <xf numFmtId="0" fontId="16" fillId="0" borderId="1" xfId="1" applyFont="1" applyFill="1" applyBorder="1" applyAlignment="1">
      <alignment wrapText="1"/>
    </xf>
    <xf numFmtId="0" fontId="14" fillId="0" borderId="1" xfId="1" applyFont="1" applyFill="1" applyBorder="1" applyAlignment="1">
      <alignment horizontal="center" vertical="center"/>
    </xf>
    <xf numFmtId="0" fontId="21" fillId="0" borderId="1" xfId="0" applyFont="1" applyFill="1" applyBorder="1"/>
    <xf numFmtId="0" fontId="2" fillId="7" borderId="0" xfId="1" applyFont="1" applyFill="1" applyAlignment="1">
      <alignment wrapText="1"/>
    </xf>
    <xf numFmtId="0" fontId="38" fillId="7" borderId="2" xfId="1" applyFont="1" applyFill="1" applyBorder="1" applyAlignment="1">
      <alignment wrapText="1"/>
    </xf>
    <xf numFmtId="0" fontId="4" fillId="7" borderId="0" xfId="1" applyFont="1" applyFill="1" applyAlignment="1">
      <alignment wrapText="1"/>
    </xf>
    <xf numFmtId="164" fontId="14" fillId="7" borderId="1" xfId="1" applyNumberFormat="1" applyFont="1" applyFill="1" applyBorder="1" applyAlignment="1">
      <alignment horizontal="center" vertical="center" wrapText="1"/>
    </xf>
    <xf numFmtId="9" fontId="14" fillId="7" borderId="1" xfId="1" applyNumberFormat="1" applyFont="1" applyFill="1" applyBorder="1" applyAlignment="1">
      <alignment horizontal="center" vertical="center" wrapText="1"/>
    </xf>
    <xf numFmtId="0" fontId="21" fillId="0" borderId="1" xfId="0" applyFont="1" applyBorder="1" applyAlignment="1">
      <alignment horizontal="center" vertical="center"/>
    </xf>
    <xf numFmtId="0" fontId="5" fillId="7" borderId="0" xfId="1" applyFont="1" applyFill="1" applyAlignment="1">
      <alignment wrapText="1"/>
    </xf>
    <xf numFmtId="164" fontId="14" fillId="7" borderId="1" xfId="1" applyNumberFormat="1" applyFont="1" applyFill="1" applyBorder="1" applyAlignment="1">
      <alignment horizontal="center" vertical="center"/>
    </xf>
    <xf numFmtId="9" fontId="14" fillId="7" borderId="1" xfId="1" applyNumberFormat="1" applyFont="1" applyFill="1" applyBorder="1" applyAlignment="1">
      <alignment horizontal="center" vertical="center"/>
    </xf>
    <xf numFmtId="0" fontId="65" fillId="0" borderId="0" xfId="0" applyFont="1" applyFill="1"/>
    <xf numFmtId="3" fontId="14" fillId="0" borderId="1" xfId="0" applyNumberFormat="1" applyFont="1" applyFill="1" applyBorder="1" applyAlignment="1">
      <alignment horizontal="center" vertical="center"/>
    </xf>
    <xf numFmtId="0" fontId="52" fillId="0" borderId="0" xfId="0" applyFont="1" applyFill="1"/>
    <xf numFmtId="0" fontId="65" fillId="0" borderId="0" xfId="0" applyFont="1"/>
    <xf numFmtId="0" fontId="52" fillId="0" borderId="0" xfId="0" applyFont="1"/>
    <xf numFmtId="0" fontId="19" fillId="8" borderId="1" xfId="0" applyFont="1" applyFill="1" applyBorder="1" applyAlignment="1">
      <alignment horizontal="center" vertical="center"/>
    </xf>
    <xf numFmtId="44" fontId="19" fillId="8" borderId="1" xfId="4" applyFont="1" applyFill="1" applyBorder="1" applyAlignment="1">
      <alignment vertical="center"/>
    </xf>
    <xf numFmtId="164" fontId="18" fillId="7" borderId="1" xfId="0" applyNumberFormat="1" applyFont="1" applyFill="1" applyBorder="1" applyAlignment="1">
      <alignment vertical="center"/>
    </xf>
    <xf numFmtId="4" fontId="18" fillId="8" borderId="1" xfId="4" applyNumberFormat="1" applyFont="1" applyFill="1" applyBorder="1" applyAlignment="1">
      <alignment horizontal="center" vertical="center"/>
    </xf>
    <xf numFmtId="164" fontId="18" fillId="7" borderId="1" xfId="4" applyNumberFormat="1" applyFont="1" applyFill="1" applyBorder="1" applyAlignment="1">
      <alignment horizontal="center" vertical="center"/>
    </xf>
    <xf numFmtId="164" fontId="18" fillId="8" borderId="1" xfId="0" applyNumberFormat="1" applyFont="1" applyFill="1" applyBorder="1" applyAlignment="1">
      <alignment vertical="center"/>
    </xf>
    <xf numFmtId="0" fontId="6" fillId="8" borderId="2" xfId="0" applyFont="1" applyFill="1" applyBorder="1" applyAlignment="1">
      <alignment horizontal="left" vertical="top"/>
    </xf>
    <xf numFmtId="0" fontId="6" fillId="8" borderId="1" xfId="0" applyFont="1" applyFill="1" applyBorder="1" applyAlignment="1">
      <alignment horizontal="left" vertical="top"/>
    </xf>
    <xf numFmtId="0" fontId="19" fillId="8" borderId="3" xfId="0" applyFont="1" applyFill="1" applyBorder="1" applyAlignment="1">
      <alignment vertical="center"/>
    </xf>
    <xf numFmtId="0" fontId="10" fillId="7" borderId="2" xfId="0" applyFont="1" applyFill="1" applyBorder="1" applyAlignment="1">
      <alignment horizontal="center" vertical="center" wrapText="1"/>
    </xf>
    <xf numFmtId="0" fontId="67" fillId="0" borderId="0" xfId="0" applyFont="1"/>
    <xf numFmtId="0" fontId="65" fillId="0" borderId="0" xfId="0" applyFont="1" applyAlignment="1">
      <alignment wrapText="1"/>
    </xf>
    <xf numFmtId="0" fontId="68" fillId="7" borderId="0" xfId="0" applyFont="1" applyFill="1"/>
    <xf numFmtId="0" fontId="31" fillId="0" borderId="2" xfId="0" applyFont="1" applyBorder="1" applyAlignment="1">
      <alignment horizontal="center" vertical="center"/>
    </xf>
    <xf numFmtId="0" fontId="68" fillId="0" borderId="0" xfId="0" applyFont="1"/>
    <xf numFmtId="0" fontId="14" fillId="0" borderId="4" xfId="2" applyFont="1" applyBorder="1" applyAlignment="1">
      <alignment horizontal="center" vertical="center"/>
    </xf>
    <xf numFmtId="164" fontId="14" fillId="0" borderId="4" xfId="2" applyNumberFormat="1" applyFont="1" applyBorder="1" applyAlignment="1">
      <alignment horizontal="center" vertical="center"/>
    </xf>
    <xf numFmtId="0" fontId="35" fillId="0" borderId="2" xfId="0" applyFont="1" applyBorder="1" applyAlignment="1">
      <alignment horizontal="center" vertical="center"/>
    </xf>
    <xf numFmtId="0" fontId="33" fillId="0" borderId="1" xfId="0" applyFont="1" applyBorder="1" applyAlignment="1">
      <alignment horizontal="center" vertical="center"/>
    </xf>
    <xf numFmtId="0" fontId="35"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14" fillId="0" borderId="3" xfId="0" applyFont="1" applyBorder="1" applyAlignment="1">
      <alignment vertical="center" wrapText="1"/>
    </xf>
    <xf numFmtId="0" fontId="35" fillId="0" borderId="3" xfId="0" applyFont="1" applyBorder="1" applyAlignment="1">
      <alignment horizontal="center" vertical="center"/>
    </xf>
    <xf numFmtId="0" fontId="53" fillId="0" borderId="1" xfId="0" applyFont="1" applyBorder="1" applyAlignment="1">
      <alignment horizontal="center" vertical="center" wrapText="1"/>
    </xf>
    <xf numFmtId="0" fontId="14" fillId="0" borderId="3" xfId="0" applyFont="1" applyBorder="1" applyAlignment="1">
      <alignment horizontal="left" vertical="center" wrapText="1"/>
    </xf>
    <xf numFmtId="0" fontId="39" fillId="0" borderId="0" xfId="0" applyFont="1" applyBorder="1" applyAlignment="1">
      <alignment vertical="top"/>
    </xf>
    <xf numFmtId="0" fontId="40" fillId="0" borderId="0" xfId="0" applyFont="1" applyBorder="1" applyAlignment="1">
      <alignment vertical="top"/>
    </xf>
    <xf numFmtId="0" fontId="31" fillId="9" borderId="2" xfId="1" applyFont="1" applyFill="1" applyBorder="1" applyAlignment="1">
      <alignment horizontal="center" vertical="center"/>
    </xf>
    <xf numFmtId="0" fontId="31" fillId="9" borderId="1" xfId="1" applyFont="1" applyFill="1" applyBorder="1" applyAlignment="1">
      <alignment horizontal="center" vertical="center"/>
    </xf>
    <xf numFmtId="0" fontId="14" fillId="0" borderId="1" xfId="2" applyFont="1" applyFill="1" applyBorder="1" applyAlignment="1">
      <alignment horizontal="center" vertical="center" wrapText="1"/>
    </xf>
    <xf numFmtId="164" fontId="14" fillId="0" borderId="1" xfId="2" applyNumberFormat="1" applyFont="1" applyFill="1" applyBorder="1" applyAlignment="1">
      <alignment horizontal="center" vertical="center" wrapText="1"/>
    </xf>
    <xf numFmtId="9" fontId="14" fillId="0" borderId="1" xfId="2" applyNumberFormat="1" applyFont="1" applyFill="1" applyBorder="1" applyAlignment="1">
      <alignment horizontal="center" vertical="center" wrapText="1"/>
    </xf>
    <xf numFmtId="0" fontId="0" fillId="0" borderId="0" xfId="0" applyFill="1"/>
    <xf numFmtId="0" fontId="31" fillId="0" borderId="0" xfId="1" applyFont="1" applyFill="1" applyAlignment="1">
      <alignment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164" fontId="14" fillId="0" borderId="1" xfId="1" applyNumberFormat="1" applyFont="1" applyFill="1" applyBorder="1" applyAlignment="1">
      <alignment horizontal="center" vertical="center"/>
    </xf>
    <xf numFmtId="9" fontId="14" fillId="0" borderId="1" xfId="1" applyNumberFormat="1" applyFont="1" applyFill="1" applyBorder="1" applyAlignment="1">
      <alignment horizontal="center" vertical="center"/>
    </xf>
    <xf numFmtId="0" fontId="31" fillId="0" borderId="0" xfId="1" applyFont="1" applyFill="1" applyAlignment="1">
      <alignment vertical="top" wrapText="1"/>
    </xf>
    <xf numFmtId="0" fontId="19" fillId="0" borderId="4" xfId="1" applyFont="1" applyBorder="1" applyAlignment="1">
      <alignment wrapText="1"/>
    </xf>
    <xf numFmtId="0" fontId="19" fillId="0" borderId="1" xfId="1" applyFont="1" applyBorder="1" applyAlignment="1">
      <alignment wrapText="1"/>
    </xf>
    <xf numFmtId="0" fontId="19" fillId="0" borderId="1" xfId="1" applyFont="1" applyBorder="1"/>
    <xf numFmtId="0" fontId="19" fillId="0" borderId="1" xfId="1" applyFont="1" applyBorder="1" applyAlignment="1">
      <alignment vertical="top"/>
    </xf>
    <xf numFmtId="0" fontId="19" fillId="2" borderId="1" xfId="1" applyFont="1" applyFill="1" applyBorder="1" applyAlignment="1">
      <alignment wrapText="1"/>
    </xf>
    <xf numFmtId="0" fontId="51" fillId="0" borderId="1" xfId="1" applyFont="1" applyBorder="1"/>
    <xf numFmtId="0" fontId="14" fillId="0" borderId="3" xfId="1" applyFont="1" applyBorder="1" applyAlignment="1">
      <alignment horizontal="center" vertical="center" wrapText="1"/>
    </xf>
    <xf numFmtId="0" fontId="21" fillId="0" borderId="0" xfId="0" applyFont="1" applyBorder="1" applyAlignment="1">
      <alignment vertical="center"/>
    </xf>
    <xf numFmtId="0" fontId="9" fillId="0" borderId="0" xfId="1" applyFont="1" applyBorder="1" applyAlignment="1">
      <alignment wrapText="1"/>
    </xf>
    <xf numFmtId="0" fontId="14" fillId="0" borderId="0" xfId="1" applyFont="1" applyBorder="1" applyAlignment="1">
      <alignment horizontal="center" vertical="center" wrapText="1"/>
    </xf>
    <xf numFmtId="164" fontId="71" fillId="0" borderId="0" xfId="0" applyNumberFormat="1" applyFont="1" applyBorder="1" applyAlignment="1">
      <alignment vertical="top"/>
    </xf>
    <xf numFmtId="3" fontId="14" fillId="0" borderId="1" xfId="0" applyNumberFormat="1" applyFont="1" applyBorder="1" applyAlignment="1">
      <alignment horizontal="center" vertical="center" wrapText="1"/>
    </xf>
    <xf numFmtId="0" fontId="21" fillId="6" borderId="0" xfId="0" applyFont="1" applyFill="1"/>
    <xf numFmtId="0" fontId="16" fillId="0" borderId="1" xfId="1" applyFont="1" applyBorder="1" applyAlignment="1">
      <alignment horizontal="center" vertical="center" wrapText="1"/>
    </xf>
    <xf numFmtId="0" fontId="14" fillId="0" borderId="0" xfId="0" applyFont="1" applyBorder="1" applyAlignment="1">
      <alignment horizontal="left"/>
    </xf>
    <xf numFmtId="164" fontId="39" fillId="0" borderId="0" xfId="0" applyNumberFormat="1" applyFont="1" applyBorder="1" applyAlignment="1">
      <alignment vertical="top"/>
    </xf>
    <xf numFmtId="0" fontId="14" fillId="0" borderId="0" xfId="0" applyFont="1" applyBorder="1" applyAlignment="1">
      <alignment horizontal="left"/>
    </xf>
    <xf numFmtId="0" fontId="0" fillId="0" borderId="0" xfId="0" applyBorder="1"/>
    <xf numFmtId="0" fontId="33" fillId="0" borderId="21" xfId="0" applyFont="1" applyBorder="1" applyAlignment="1">
      <alignment vertical="center"/>
    </xf>
    <xf numFmtId="0" fontId="33" fillId="0" borderId="20" xfId="0" applyFont="1" applyBorder="1" applyAlignment="1">
      <alignment vertical="center"/>
    </xf>
    <xf numFmtId="0" fontId="41" fillId="0" borderId="0" xfId="0" applyFont="1" applyBorder="1" applyAlignment="1">
      <alignment horizontal="center" vertical="center" wrapText="1"/>
    </xf>
    <xf numFmtId="3" fontId="52" fillId="0" borderId="1" xfId="0" applyNumberFormat="1" applyFont="1" applyBorder="1" applyAlignment="1">
      <alignment horizontal="center" vertical="center" wrapText="1"/>
    </xf>
    <xf numFmtId="0" fontId="52" fillId="2" borderId="1" xfId="1" applyFont="1" applyFill="1" applyBorder="1" applyAlignment="1">
      <alignment horizontal="center" vertical="center" wrapText="1"/>
    </xf>
    <xf numFmtId="0" fontId="24" fillId="11" borderId="1" xfId="1" applyFont="1" applyFill="1" applyBorder="1" applyAlignment="1">
      <alignment horizontal="center" vertical="center"/>
    </xf>
    <xf numFmtId="0" fontId="24" fillId="11" borderId="1" xfId="0" applyFont="1" applyFill="1" applyBorder="1" applyAlignment="1">
      <alignment horizontal="center" vertical="center" wrapText="1"/>
    </xf>
    <xf numFmtId="164" fontId="24" fillId="11" borderId="1" xfId="1" applyNumberFormat="1" applyFont="1" applyFill="1" applyBorder="1" applyAlignment="1">
      <alignment horizontal="center" vertical="center" wrapText="1"/>
    </xf>
    <xf numFmtId="43" fontId="24" fillId="11" borderId="1" xfId="1" applyNumberFormat="1" applyFont="1" applyFill="1" applyBorder="1" applyAlignment="1">
      <alignment horizontal="center" vertical="center" wrapText="1"/>
    </xf>
    <xf numFmtId="0" fontId="24" fillId="11" borderId="1" xfId="1" applyFont="1" applyFill="1" applyBorder="1" applyAlignment="1">
      <alignment horizontal="center" vertical="center" wrapText="1"/>
    </xf>
    <xf numFmtId="0" fontId="24" fillId="11" borderId="2" xfId="1" applyFont="1" applyFill="1" applyBorder="1" applyAlignment="1">
      <alignment horizontal="center" vertical="center" wrapText="1"/>
    </xf>
    <xf numFmtId="0" fontId="31" fillId="11" borderId="1" xfId="1" applyFont="1" applyFill="1" applyBorder="1" applyAlignment="1">
      <alignment horizontal="center" vertical="center"/>
    </xf>
    <xf numFmtId="0" fontId="14" fillId="11" borderId="1" xfId="1" applyFont="1" applyFill="1" applyBorder="1" applyAlignment="1">
      <alignment horizontal="center" vertical="center"/>
    </xf>
    <xf numFmtId="0" fontId="14" fillId="11" borderId="1" xfId="1" applyFont="1" applyFill="1" applyBorder="1" applyAlignment="1">
      <alignment horizontal="center" vertical="center" wrapText="1"/>
    </xf>
    <xf numFmtId="0" fontId="31" fillId="11" borderId="1" xfId="1" applyNumberFormat="1" applyFont="1" applyFill="1" applyBorder="1" applyAlignment="1">
      <alignment horizontal="center" vertical="center" wrapText="1"/>
    </xf>
    <xf numFmtId="0" fontId="31" fillId="11" borderId="1" xfId="1" applyFont="1" applyFill="1" applyBorder="1" applyAlignment="1">
      <alignment horizontal="center" vertical="top"/>
    </xf>
    <xf numFmtId="0" fontId="31" fillId="11" borderId="2" xfId="1" applyFont="1" applyFill="1" applyBorder="1" applyAlignment="1">
      <alignment horizontal="center" vertical="center"/>
    </xf>
    <xf numFmtId="0" fontId="35" fillId="11" borderId="1" xfId="0" applyFont="1" applyFill="1" applyBorder="1" applyAlignment="1">
      <alignment horizontal="center" vertical="center" wrapText="1"/>
    </xf>
    <xf numFmtId="0" fontId="35" fillId="11" borderId="1" xfId="1" applyFont="1" applyFill="1" applyBorder="1" applyAlignment="1">
      <alignment horizontal="center" vertical="center"/>
    </xf>
    <xf numFmtId="0" fontId="35" fillId="11" borderId="1" xfId="1" applyNumberFormat="1" applyFont="1" applyFill="1" applyBorder="1" applyAlignment="1">
      <alignment horizontal="center" vertical="center" wrapText="1"/>
    </xf>
    <xf numFmtId="0" fontId="35" fillId="11" borderId="1" xfId="1" applyFont="1" applyFill="1" applyBorder="1" applyAlignment="1">
      <alignment horizontal="center" vertical="top"/>
    </xf>
    <xf numFmtId="0" fontId="35" fillId="11" borderId="2" xfId="1" applyFont="1" applyFill="1" applyBorder="1" applyAlignment="1">
      <alignment horizontal="center" vertical="center"/>
    </xf>
    <xf numFmtId="0" fontId="14" fillId="11" borderId="1" xfId="0" applyFont="1" applyFill="1" applyBorder="1" applyAlignment="1">
      <alignment horizontal="center" vertical="center"/>
    </xf>
    <xf numFmtId="0" fontId="14" fillId="11" borderId="2" xfId="0" applyFont="1" applyFill="1" applyBorder="1" applyAlignment="1">
      <alignment horizontal="center" vertical="center"/>
    </xf>
    <xf numFmtId="0" fontId="10" fillId="11" borderId="1" xfId="1" applyFont="1" applyFill="1" applyBorder="1" applyAlignment="1">
      <alignment horizontal="center" vertical="center"/>
    </xf>
    <xf numFmtId="0" fontId="31"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164" fontId="10" fillId="11" borderId="1" xfId="1" applyNumberFormat="1" applyFont="1" applyFill="1" applyBorder="1" applyAlignment="1">
      <alignment horizontal="center" vertical="center" wrapText="1"/>
    </xf>
    <xf numFmtId="43" fontId="10" fillId="11" borderId="1" xfId="1" applyNumberFormat="1" applyFont="1" applyFill="1" applyBorder="1" applyAlignment="1">
      <alignment horizontal="center" vertical="center" wrapText="1"/>
    </xf>
    <xf numFmtId="0" fontId="10" fillId="11" borderId="1" xfId="1" applyFont="1" applyFill="1" applyBorder="1" applyAlignment="1">
      <alignment horizontal="center" vertical="center" wrapText="1"/>
    </xf>
    <xf numFmtId="0" fontId="10" fillId="11" borderId="2" xfId="1" applyFont="1" applyFill="1" applyBorder="1" applyAlignment="1">
      <alignment horizontal="center" vertical="center" wrapText="1"/>
    </xf>
    <xf numFmtId="0" fontId="24" fillId="11" borderId="20"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4" fillId="11" borderId="21" xfId="0" applyFont="1" applyFill="1" applyBorder="1" applyAlignment="1">
      <alignment horizontal="center" vertical="center" wrapText="1"/>
    </xf>
    <xf numFmtId="0" fontId="13" fillId="11" borderId="1" xfId="1" applyFont="1" applyFill="1" applyBorder="1" applyAlignment="1">
      <alignment horizontal="center" vertical="center"/>
    </xf>
    <xf numFmtId="0" fontId="14" fillId="11" borderId="1" xfId="0"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1" xfId="0" applyFont="1" applyFill="1" applyBorder="1" applyAlignment="1">
      <alignment horizontal="center" vertical="center"/>
    </xf>
    <xf numFmtId="0" fontId="31" fillId="11" borderId="1" xfId="0" applyFont="1" applyFill="1" applyBorder="1" applyAlignment="1">
      <alignment horizontal="center" vertical="center"/>
    </xf>
    <xf numFmtId="0" fontId="27" fillId="11" borderId="1" xfId="1" applyFont="1" applyFill="1" applyBorder="1" applyAlignment="1">
      <alignment horizontal="center" vertical="center" wrapText="1"/>
    </xf>
    <xf numFmtId="0" fontId="24" fillId="11" borderId="1" xfId="0" applyFont="1" applyFill="1" applyBorder="1" applyAlignment="1">
      <alignment horizontal="center" vertical="center"/>
    </xf>
    <xf numFmtId="164" fontId="24" fillId="11" borderId="1" xfId="0" applyNumberFormat="1" applyFont="1" applyFill="1" applyBorder="1" applyAlignment="1">
      <alignment horizontal="center" vertical="center" wrapText="1"/>
    </xf>
    <xf numFmtId="43" fontId="24" fillId="11" borderId="1" xfId="0" applyNumberFormat="1" applyFont="1" applyFill="1" applyBorder="1" applyAlignment="1">
      <alignment horizontal="center" vertical="center" wrapText="1"/>
    </xf>
    <xf numFmtId="0" fontId="24" fillId="11" borderId="27" xfId="0" applyFont="1" applyFill="1" applyBorder="1" applyAlignment="1">
      <alignment horizontal="center" vertical="center" wrapText="1"/>
    </xf>
    <xf numFmtId="0" fontId="35" fillId="11" borderId="1" xfId="0" applyFont="1" applyFill="1" applyBorder="1" applyAlignment="1">
      <alignment horizontal="center" vertical="center"/>
    </xf>
    <xf numFmtId="0" fontId="35" fillId="11" borderId="2" xfId="0" applyFont="1" applyFill="1" applyBorder="1" applyAlignment="1">
      <alignment horizontal="center" vertical="center"/>
    </xf>
    <xf numFmtId="0" fontId="14" fillId="7" borderId="1" xfId="0" applyFont="1" applyFill="1" applyBorder="1" applyAlignment="1">
      <alignment vertical="center" wrapText="1"/>
    </xf>
    <xf numFmtId="0" fontId="14" fillId="0" borderId="1" xfId="2" applyFont="1" applyBorder="1" applyAlignment="1">
      <alignment horizontal="left" vertical="center" wrapText="1"/>
    </xf>
    <xf numFmtId="164" fontId="14" fillId="0" borderId="1" xfId="2" applyNumberFormat="1" applyFont="1" applyBorder="1" applyAlignment="1">
      <alignment horizontal="left" vertical="center" wrapText="1"/>
    </xf>
    <xf numFmtId="0" fontId="13" fillId="7" borderId="2"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0" fillId="0" borderId="0" xfId="0" applyAlignment="1">
      <alignment horizontal="left" vertical="center"/>
    </xf>
    <xf numFmtId="0" fontId="14" fillId="11" borderId="1" xfId="2" applyFont="1" applyFill="1" applyBorder="1" applyAlignment="1">
      <alignment horizontal="center" vertical="center" wrapText="1"/>
    </xf>
    <xf numFmtId="0" fontId="39" fillId="11" borderId="1" xfId="0" applyFont="1" applyFill="1" applyBorder="1" applyAlignment="1">
      <alignment horizontal="center" vertical="center"/>
    </xf>
    <xf numFmtId="0" fontId="35" fillId="0" borderId="1" xfId="0" applyFont="1" applyBorder="1" applyAlignment="1">
      <alignment vertical="center"/>
    </xf>
    <xf numFmtId="0" fontId="35" fillId="11" borderId="1" xfId="1" applyFont="1" applyFill="1" applyBorder="1" applyAlignment="1">
      <alignment horizontal="center" vertical="center" wrapText="1"/>
    </xf>
    <xf numFmtId="0" fontId="24" fillId="11" borderId="4" xfId="1" applyFont="1" applyFill="1" applyBorder="1" applyAlignment="1">
      <alignment horizontal="center" vertical="center"/>
    </xf>
    <xf numFmtId="0" fontId="35" fillId="11" borderId="4" xfId="0" applyFont="1" applyFill="1" applyBorder="1" applyAlignment="1">
      <alignment horizontal="center" vertical="center" wrapText="1"/>
    </xf>
    <xf numFmtId="0" fontId="24" fillId="11" borderId="4" xfId="0" applyFont="1" applyFill="1" applyBorder="1" applyAlignment="1">
      <alignment horizontal="center" vertical="center" wrapText="1"/>
    </xf>
    <xf numFmtId="164" fontId="24" fillId="11" borderId="4" xfId="1" applyNumberFormat="1" applyFont="1" applyFill="1" applyBorder="1" applyAlignment="1">
      <alignment horizontal="center" vertical="center" wrapText="1"/>
    </xf>
    <xf numFmtId="43" fontId="24" fillId="11" borderId="4" xfId="1" applyNumberFormat="1" applyFont="1" applyFill="1" applyBorder="1" applyAlignment="1">
      <alignment horizontal="center" vertical="center" wrapText="1"/>
    </xf>
    <xf numFmtId="0" fontId="24" fillId="11" borderId="4" xfId="1" applyFont="1" applyFill="1" applyBorder="1" applyAlignment="1">
      <alignment horizontal="center" vertical="center" wrapText="1"/>
    </xf>
    <xf numFmtId="0" fontId="24" fillId="11" borderId="6" xfId="1" applyFont="1" applyFill="1" applyBorder="1" applyAlignment="1">
      <alignment horizontal="center" vertical="center" wrapText="1"/>
    </xf>
    <xf numFmtId="165" fontId="36" fillId="6" borderId="3" xfId="1" applyNumberFormat="1" applyFont="1" applyFill="1" applyBorder="1" applyAlignment="1">
      <alignment horizontal="right" vertical="top" wrapText="1"/>
    </xf>
    <xf numFmtId="0" fontId="31" fillId="11" borderId="4" xfId="0" applyFont="1" applyFill="1" applyBorder="1" applyAlignment="1">
      <alignment horizontal="center" vertical="center" wrapText="1"/>
    </xf>
    <xf numFmtId="0" fontId="10" fillId="11" borderId="4" xfId="0" applyFont="1" applyFill="1" applyBorder="1" applyAlignment="1">
      <alignment horizontal="center" vertical="center" wrapText="1"/>
    </xf>
    <xf numFmtId="164" fontId="10" fillId="11" borderId="4" xfId="1" applyNumberFormat="1" applyFont="1" applyFill="1" applyBorder="1" applyAlignment="1">
      <alignment horizontal="center" vertical="center" wrapText="1"/>
    </xf>
    <xf numFmtId="43" fontId="10" fillId="11" borderId="4" xfId="1" applyNumberFormat="1" applyFont="1" applyFill="1" applyBorder="1" applyAlignment="1">
      <alignment horizontal="center" vertical="center" wrapText="1"/>
    </xf>
    <xf numFmtId="0" fontId="10" fillId="11" borderId="4" xfId="1" applyFont="1" applyFill="1" applyBorder="1" applyAlignment="1">
      <alignment horizontal="center" vertical="center" wrapText="1"/>
    </xf>
    <xf numFmtId="0" fontId="10" fillId="11" borderId="6" xfId="1" applyFont="1" applyFill="1" applyBorder="1" applyAlignment="1">
      <alignment horizontal="center" vertical="center" wrapText="1"/>
    </xf>
    <xf numFmtId="0" fontId="14" fillId="0" borderId="20" xfId="0" applyFont="1" applyBorder="1" applyAlignment="1">
      <alignment wrapText="1"/>
    </xf>
    <xf numFmtId="0" fontId="19" fillId="0" borderId="1" xfId="0" applyFont="1" applyBorder="1"/>
    <xf numFmtId="0" fontId="14" fillId="11" borderId="2" xfId="1" applyFont="1" applyFill="1" applyBorder="1" applyAlignment="1">
      <alignment horizontal="center" vertical="center" wrapText="1"/>
    </xf>
    <xf numFmtId="0" fontId="13" fillId="0" borderId="1" xfId="1" applyFont="1" applyBorder="1" applyAlignment="1">
      <alignment vertical="center" wrapText="1"/>
    </xf>
    <xf numFmtId="164" fontId="13" fillId="11" borderId="1" xfId="4" applyNumberFormat="1" applyFont="1" applyFill="1" applyBorder="1" applyAlignment="1">
      <alignment horizontal="center" vertical="center"/>
    </xf>
    <xf numFmtId="44" fontId="13" fillId="11" borderId="1" xfId="4" applyFont="1" applyFill="1" applyBorder="1" applyAlignment="1">
      <alignment horizontal="right" vertical="center"/>
    </xf>
    <xf numFmtId="4" fontId="13" fillId="11" borderId="2" xfId="4" applyNumberFormat="1" applyFont="1" applyFill="1" applyBorder="1" applyAlignment="1">
      <alignment horizontal="center" vertical="center"/>
    </xf>
    <xf numFmtId="0" fontId="14" fillId="11" borderId="1" xfId="0" applyFont="1" applyFill="1" applyBorder="1" applyAlignment="1">
      <alignment vertical="center"/>
    </xf>
    <xf numFmtId="164" fontId="6" fillId="11" borderId="1" xfId="4" applyNumberFormat="1" applyFont="1" applyFill="1" applyBorder="1" applyAlignment="1">
      <alignment horizontal="center" vertical="center"/>
    </xf>
    <xf numFmtId="4" fontId="6" fillId="11" borderId="1" xfId="0" applyNumberFormat="1" applyFont="1" applyFill="1" applyBorder="1" applyAlignment="1">
      <alignment horizontal="center" vertical="center"/>
    </xf>
    <xf numFmtId="164" fontId="6" fillId="11" borderId="1" xfId="0" applyNumberFormat="1" applyFont="1" applyFill="1" applyBorder="1" applyAlignment="1">
      <alignment horizontal="center" vertical="center"/>
    </xf>
    <xf numFmtId="0" fontId="16" fillId="11" borderId="1" xfId="1" applyFont="1" applyFill="1" applyBorder="1" applyAlignment="1">
      <alignment horizontal="center" vertical="center" wrapText="1"/>
    </xf>
    <xf numFmtId="0" fontId="14" fillId="0" borderId="0" xfId="0" applyFont="1" applyBorder="1" applyAlignment="1">
      <alignment wrapText="1"/>
    </xf>
    <xf numFmtId="0" fontId="16" fillId="0" borderId="0" xfId="1" applyFont="1" applyAlignment="1">
      <alignment vertical="center" wrapText="1"/>
    </xf>
    <xf numFmtId="0" fontId="14" fillId="0" borderId="1" xfId="2" applyFont="1" applyFill="1" applyBorder="1" applyAlignment="1">
      <alignment vertical="center" wrapText="1"/>
    </xf>
    <xf numFmtId="0" fontId="14" fillId="0" borderId="1" xfId="1" applyFont="1" applyFill="1" applyBorder="1" applyAlignment="1">
      <alignment vertical="center" wrapText="1"/>
    </xf>
    <xf numFmtId="0" fontId="14" fillId="2" borderId="1" xfId="1" applyFont="1" applyFill="1" applyBorder="1" applyAlignment="1">
      <alignment horizontal="left" vertical="center" wrapText="1"/>
    </xf>
    <xf numFmtId="0" fontId="31" fillId="11" borderId="1" xfId="1" applyFont="1" applyFill="1" applyBorder="1" applyAlignment="1">
      <alignment horizontal="center" vertical="center" wrapText="1"/>
    </xf>
    <xf numFmtId="0" fontId="14" fillId="0" borderId="1" xfId="1" applyFont="1" applyFill="1" applyBorder="1" applyAlignment="1">
      <alignment horizontal="left" wrapText="1"/>
    </xf>
    <xf numFmtId="0" fontId="14" fillId="2" borderId="1" xfId="1" applyFont="1" applyFill="1" applyBorder="1" applyAlignment="1">
      <alignment vertical="center" wrapText="1"/>
    </xf>
    <xf numFmtId="0" fontId="14" fillId="0" borderId="1" xfId="0" applyNumberFormat="1" applyFont="1" applyFill="1" applyBorder="1" applyAlignment="1">
      <alignment vertical="center" wrapText="1"/>
    </xf>
    <xf numFmtId="0" fontId="21" fillId="11" borderId="0" xfId="0" applyFont="1" applyFill="1" applyAlignment="1">
      <alignment vertical="center"/>
    </xf>
    <xf numFmtId="0" fontId="11" fillId="11" borderId="0" xfId="0" applyFont="1" applyFill="1"/>
    <xf numFmtId="0" fontId="37" fillId="11" borderId="1" xfId="0" applyFont="1" applyFill="1" applyBorder="1" applyAlignment="1">
      <alignment horizontal="center" vertical="center" wrapText="1"/>
    </xf>
    <xf numFmtId="0" fontId="37" fillId="11" borderId="20" xfId="0" applyFont="1" applyFill="1" applyBorder="1" applyAlignment="1">
      <alignment horizontal="center" vertical="center" wrapText="1"/>
    </xf>
    <xf numFmtId="0" fontId="10" fillId="11" borderId="4" xfId="0" applyFont="1" applyFill="1" applyBorder="1" applyAlignment="1">
      <alignment horizontal="center" vertical="center"/>
    </xf>
    <xf numFmtId="164" fontId="10" fillId="11" borderId="4" xfId="0" applyNumberFormat="1" applyFont="1" applyFill="1" applyBorder="1" applyAlignment="1">
      <alignment horizontal="center" vertical="center" wrapText="1"/>
    </xf>
    <xf numFmtId="43" fontId="10" fillId="11" borderId="4" xfId="0" applyNumberFormat="1" applyFont="1" applyFill="1" applyBorder="1" applyAlignment="1">
      <alignment horizontal="center" vertical="center" wrapText="1"/>
    </xf>
    <xf numFmtId="0" fontId="25" fillId="6" borderId="3" xfId="0" applyFont="1" applyFill="1" applyBorder="1"/>
    <xf numFmtId="0" fontId="36" fillId="6" borderId="3" xfId="1" applyFont="1" applyFill="1" applyBorder="1"/>
    <xf numFmtId="2" fontId="14" fillId="0" borderId="1" xfId="1" applyNumberFormat="1" applyFont="1" applyFill="1" applyBorder="1" applyAlignment="1">
      <alignment horizontal="left" vertical="center" wrapText="1"/>
    </xf>
    <xf numFmtId="165" fontId="36" fillId="2" borderId="0" xfId="1" applyNumberFormat="1" applyFont="1" applyFill="1" applyBorder="1" applyAlignment="1">
      <alignment horizontal="right" vertical="top" wrapText="1"/>
    </xf>
    <xf numFmtId="43" fontId="24" fillId="11" borderId="4" xfId="1" applyNumberFormat="1" applyFont="1" applyFill="1" applyBorder="1" applyAlignment="1">
      <alignment horizontal="center" vertical="center" textRotation="90" wrapText="1"/>
    </xf>
    <xf numFmtId="0" fontId="19" fillId="6" borderId="3" xfId="1" applyFont="1" applyFill="1" applyBorder="1"/>
    <xf numFmtId="43" fontId="10" fillId="11" borderId="4" xfId="1" applyNumberFormat="1" applyFont="1" applyFill="1" applyBorder="1" applyAlignment="1">
      <alignment horizontal="center" vertical="center" textRotation="90" wrapText="1"/>
    </xf>
    <xf numFmtId="0" fontId="36" fillId="0" borderId="0" xfId="1" applyFont="1" applyBorder="1"/>
    <xf numFmtId="0" fontId="36" fillId="2" borderId="0" xfId="1" applyFont="1" applyFill="1" applyBorder="1"/>
    <xf numFmtId="0" fontId="14" fillId="0" borderId="1" xfId="0" applyFont="1" applyFill="1" applyBorder="1" applyAlignment="1">
      <alignment horizontal="left" vertical="center" wrapText="1"/>
    </xf>
    <xf numFmtId="0" fontId="13" fillId="0" borderId="1" xfId="1" applyFont="1" applyBorder="1" applyAlignment="1">
      <alignment horizontal="left" vertical="center" wrapText="1"/>
    </xf>
    <xf numFmtId="0" fontId="14" fillId="7" borderId="1" xfId="1" applyFont="1" applyFill="1" applyBorder="1" applyAlignment="1">
      <alignment horizontal="left" vertical="center" wrapText="1"/>
    </xf>
    <xf numFmtId="0" fontId="24" fillId="11" borderId="28" xfId="0" applyFont="1" applyFill="1" applyBorder="1" applyAlignment="1">
      <alignment horizontal="center" vertical="center" wrapText="1"/>
    </xf>
    <xf numFmtId="0" fontId="24" fillId="11" borderId="29" xfId="0" applyFont="1" applyFill="1" applyBorder="1" applyAlignment="1">
      <alignment horizontal="center" vertical="center" wrapText="1"/>
    </xf>
    <xf numFmtId="0" fontId="25" fillId="9" borderId="22" xfId="0" applyFont="1" applyFill="1" applyBorder="1"/>
    <xf numFmtId="0" fontId="25" fillId="9" borderId="3" xfId="0" applyFont="1" applyFill="1" applyBorder="1"/>
    <xf numFmtId="0" fontId="25" fillId="10" borderId="22" xfId="0" applyFont="1" applyFill="1" applyBorder="1"/>
    <xf numFmtId="0" fontId="25" fillId="10" borderId="3" xfId="0" applyFont="1" applyFill="1" applyBorder="1"/>
    <xf numFmtId="0" fontId="13" fillId="0" borderId="1" xfId="1" applyFont="1" applyFill="1" applyBorder="1" applyAlignment="1">
      <alignment vertical="center" wrapText="1"/>
    </xf>
    <xf numFmtId="0" fontId="62" fillId="0" borderId="1" xfId="0" applyFont="1" applyBorder="1" applyAlignment="1">
      <alignment vertical="center" wrapText="1"/>
    </xf>
    <xf numFmtId="0" fontId="14" fillId="0" borderId="22" xfId="1" applyFont="1" applyBorder="1" applyAlignment="1">
      <alignment horizontal="left" vertical="center" wrapText="1"/>
    </xf>
    <xf numFmtId="0" fontId="65" fillId="0" borderId="0" xfId="0" applyFont="1" applyAlignment="1">
      <alignment vertical="center"/>
    </xf>
    <xf numFmtId="0" fontId="4" fillId="7" borderId="0" xfId="1" applyFont="1" applyFill="1" applyAlignment="1">
      <alignment vertical="center" wrapText="1"/>
    </xf>
    <xf numFmtId="165" fontId="5" fillId="7" borderId="0" xfId="1" applyNumberFormat="1" applyFont="1" applyFill="1" applyAlignment="1">
      <alignment horizontal="right" vertical="center" wrapText="1"/>
    </xf>
    <xf numFmtId="0" fontId="69" fillId="0" borderId="0" xfId="0" applyFont="1" applyAlignment="1">
      <alignment vertical="center"/>
    </xf>
    <xf numFmtId="0" fontId="21" fillId="10" borderId="22" xfId="0" applyFont="1" applyFill="1" applyBorder="1" applyAlignment="1">
      <alignment vertical="center"/>
    </xf>
    <xf numFmtId="0" fontId="21" fillId="10" borderId="3" xfId="0" applyFont="1" applyFill="1" applyBorder="1" applyAlignment="1">
      <alignment vertical="center"/>
    </xf>
    <xf numFmtId="0" fontId="21" fillId="9" borderId="22" xfId="0" applyFont="1" applyFill="1" applyBorder="1" applyAlignment="1">
      <alignment vertical="center"/>
    </xf>
    <xf numFmtId="0" fontId="21" fillId="9" borderId="3" xfId="0" applyFont="1" applyFill="1" applyBorder="1" applyAlignment="1">
      <alignment vertical="center"/>
    </xf>
    <xf numFmtId="165" fontId="19" fillId="6" borderId="3" xfId="1" applyNumberFormat="1" applyFont="1" applyFill="1" applyBorder="1" applyAlignment="1">
      <alignment horizontal="right" vertical="center" wrapText="1"/>
    </xf>
    <xf numFmtId="165" fontId="3" fillId="6" borderId="0" xfId="1" applyNumberFormat="1" applyFont="1" applyFill="1" applyAlignment="1">
      <alignment horizontal="right" vertical="center" wrapText="1"/>
    </xf>
    <xf numFmtId="165" fontId="36" fillId="6" borderId="3" xfId="1" applyNumberFormat="1" applyFont="1" applyFill="1" applyBorder="1" applyAlignment="1">
      <alignment horizontal="right" vertical="center" wrapText="1"/>
    </xf>
    <xf numFmtId="165" fontId="5" fillId="6" borderId="0" xfId="1" applyNumberFormat="1" applyFont="1" applyFill="1" applyAlignment="1">
      <alignment horizontal="right" vertical="center" wrapText="1"/>
    </xf>
    <xf numFmtId="0" fontId="14" fillId="0" borderId="1" xfId="1" applyNumberFormat="1" applyFont="1" applyBorder="1" applyAlignment="1">
      <alignment vertical="center" wrapText="1"/>
    </xf>
    <xf numFmtId="0" fontId="36" fillId="6" borderId="3" xfId="1" applyFont="1" applyFill="1" applyBorder="1" applyAlignment="1">
      <alignment vertical="center" wrapText="1"/>
    </xf>
    <xf numFmtId="0" fontId="5" fillId="6" borderId="0" xfId="1" applyFont="1" applyFill="1" applyAlignment="1">
      <alignment vertical="center" wrapText="1"/>
    </xf>
    <xf numFmtId="0" fontId="35" fillId="6" borderId="3" xfId="0" applyFont="1" applyFill="1" applyBorder="1" applyAlignment="1">
      <alignment vertical="center"/>
    </xf>
    <xf numFmtId="0" fontId="28" fillId="0" borderId="0" xfId="0" applyFont="1" applyAlignment="1">
      <alignment vertical="center"/>
    </xf>
    <xf numFmtId="0" fontId="6" fillId="6" borderId="22" xfId="1" applyFont="1" applyFill="1" applyBorder="1" applyAlignment="1">
      <alignment vertical="center"/>
    </xf>
    <xf numFmtId="0" fontId="6" fillId="6" borderId="3" xfId="1" applyFont="1" applyFill="1" applyBorder="1" applyAlignment="1">
      <alignment vertical="center"/>
    </xf>
    <xf numFmtId="0" fontId="28" fillId="6" borderId="0" xfId="0" applyFont="1" applyFill="1" applyAlignment="1">
      <alignment vertical="center"/>
    </xf>
    <xf numFmtId="0" fontId="28" fillId="10" borderId="3" xfId="0" applyFont="1" applyFill="1" applyBorder="1" applyAlignment="1">
      <alignment vertical="center"/>
    </xf>
    <xf numFmtId="0" fontId="28" fillId="0" borderId="0" xfId="0" applyFont="1" applyBorder="1" applyAlignment="1">
      <alignment vertical="center"/>
    </xf>
    <xf numFmtId="0" fontId="36" fillId="9" borderId="3" xfId="0" applyFont="1" applyFill="1" applyBorder="1" applyAlignment="1">
      <alignment vertical="center"/>
    </xf>
    <xf numFmtId="0" fontId="21" fillId="7" borderId="0" xfId="0" applyFont="1" applyFill="1" applyAlignment="1">
      <alignment vertical="center"/>
    </xf>
    <xf numFmtId="0" fontId="0" fillId="7" borderId="0" xfId="0" applyFill="1"/>
    <xf numFmtId="0" fontId="11" fillId="7" borderId="0" xfId="0" applyFont="1" applyFill="1"/>
    <xf numFmtId="0" fontId="33" fillId="6" borderId="22" xfId="0" applyFont="1" applyFill="1" applyBorder="1" applyAlignment="1">
      <alignment vertical="center"/>
    </xf>
    <xf numFmtId="0" fontId="33" fillId="6" borderId="3" xfId="0" applyFont="1" applyFill="1" applyBorder="1" applyAlignment="1">
      <alignment vertical="center"/>
    </xf>
    <xf numFmtId="0" fontId="0" fillId="7" borderId="0" xfId="0" applyFill="1" applyAlignment="1">
      <alignment vertical="center"/>
    </xf>
    <xf numFmtId="0" fontId="0" fillId="6" borderId="0" xfId="0" applyFill="1" applyAlignment="1">
      <alignment vertical="center"/>
    </xf>
    <xf numFmtId="0" fontId="33" fillId="10" borderId="22" xfId="0" applyFont="1" applyFill="1" applyBorder="1" applyAlignment="1">
      <alignment vertical="center"/>
    </xf>
    <xf numFmtId="0" fontId="33" fillId="10" borderId="3" xfId="0" applyFont="1" applyFill="1" applyBorder="1" applyAlignment="1">
      <alignment vertical="center"/>
    </xf>
    <xf numFmtId="164" fontId="55" fillId="0" borderId="5" xfId="1" applyNumberFormat="1" applyFont="1" applyBorder="1" applyAlignment="1">
      <alignment horizontal="center" vertical="center" wrapText="1"/>
    </xf>
    <xf numFmtId="0" fontId="3" fillId="0" borderId="5" xfId="1" applyFont="1" applyBorder="1"/>
    <xf numFmtId="165" fontId="5" fillId="7" borderId="0" xfId="1" applyNumberFormat="1" applyFont="1" applyFill="1" applyBorder="1" applyAlignment="1">
      <alignment horizontal="right" vertical="top" wrapText="1"/>
    </xf>
    <xf numFmtId="0" fontId="0" fillId="0" borderId="29" xfId="0" applyBorder="1" applyAlignment="1">
      <alignment vertical="center"/>
    </xf>
    <xf numFmtId="165" fontId="65" fillId="0" borderId="0" xfId="1" applyNumberFormat="1" applyFont="1" applyFill="1" applyBorder="1" applyAlignment="1">
      <alignment horizontal="right" vertical="center" wrapText="1"/>
    </xf>
    <xf numFmtId="164" fontId="59" fillId="7" borderId="0" xfId="1" applyNumberFormat="1" applyFont="1" applyFill="1" applyBorder="1" applyAlignment="1">
      <alignment horizontal="center" vertical="center" wrapText="1"/>
    </xf>
    <xf numFmtId="0" fontId="9" fillId="7" borderId="0" xfId="1" applyFont="1" applyFill="1" applyBorder="1" applyAlignment="1">
      <alignment wrapText="1"/>
    </xf>
    <xf numFmtId="164" fontId="59" fillId="0" borderId="0" xfId="1" applyNumberFormat="1" applyFont="1" applyBorder="1" applyAlignment="1">
      <alignment horizontal="center" vertical="center" wrapText="1"/>
    </xf>
    <xf numFmtId="164" fontId="72" fillId="0" borderId="0" xfId="1" applyNumberFormat="1" applyFont="1" applyBorder="1" applyAlignment="1">
      <alignment horizontal="center" vertical="center" wrapText="1"/>
    </xf>
    <xf numFmtId="164" fontId="51" fillId="0" borderId="0" xfId="1" applyNumberFormat="1" applyFont="1" applyBorder="1" applyAlignment="1">
      <alignment horizontal="center" vertical="center" wrapText="1"/>
    </xf>
    <xf numFmtId="164" fontId="54" fillId="0" borderId="0" xfId="0" applyNumberFormat="1" applyFont="1" applyBorder="1" applyAlignment="1">
      <alignment horizontal="center" vertical="center" wrapText="1"/>
    </xf>
    <xf numFmtId="164" fontId="54" fillId="0" borderId="0" xfId="0" applyNumberFormat="1" applyFont="1" applyBorder="1" applyAlignment="1">
      <alignment horizontal="center" vertical="top" wrapText="1"/>
    </xf>
    <xf numFmtId="164" fontId="73" fillId="7" borderId="0" xfId="1" applyNumberFormat="1" applyFont="1" applyFill="1" applyBorder="1" applyAlignment="1">
      <alignment horizontal="center" vertical="center" wrapText="1"/>
    </xf>
    <xf numFmtId="0" fontId="60" fillId="0" borderId="0" xfId="0" applyFont="1" applyFill="1" applyBorder="1" applyAlignment="1">
      <alignment wrapText="1"/>
    </xf>
    <xf numFmtId="0" fontId="73" fillId="0" borderId="0" xfId="1" applyFont="1" applyFill="1" applyBorder="1" applyAlignment="1">
      <alignment wrapText="1"/>
    </xf>
    <xf numFmtId="0" fontId="9" fillId="0" borderId="0" xfId="1" applyFont="1" applyFill="1" applyBorder="1" applyAlignment="1">
      <alignment wrapText="1"/>
    </xf>
    <xf numFmtId="0" fontId="59" fillId="0" borderId="0" xfId="1" applyFont="1" applyFill="1" applyBorder="1" applyAlignment="1">
      <alignment wrapText="1"/>
    </xf>
    <xf numFmtId="0" fontId="74" fillId="0" borderId="0" xfId="0" applyFont="1" applyFill="1" applyBorder="1" applyAlignment="1">
      <alignment vertical="center" wrapText="1"/>
    </xf>
    <xf numFmtId="0" fontId="21" fillId="0" borderId="0" xfId="0" applyFont="1" applyFill="1" applyBorder="1" applyAlignment="1">
      <alignment vertical="center"/>
    </xf>
    <xf numFmtId="0" fontId="72" fillId="0" borderId="0" xfId="1" applyFont="1" applyFill="1" applyBorder="1" applyAlignment="1">
      <alignment horizontal="center" vertical="center" wrapText="1"/>
    </xf>
    <xf numFmtId="0" fontId="72" fillId="0" borderId="0" xfId="1" applyFont="1" applyFill="1" applyBorder="1" applyAlignment="1">
      <alignment wrapText="1"/>
    </xf>
    <xf numFmtId="0" fontId="51" fillId="0" borderId="0" xfId="1" applyFont="1" applyFill="1" applyBorder="1" applyAlignment="1">
      <alignment wrapText="1"/>
    </xf>
    <xf numFmtId="0" fontId="54" fillId="0" borderId="0" xfId="0" applyFont="1" applyFill="1" applyBorder="1" applyAlignment="1">
      <alignment wrapText="1"/>
    </xf>
    <xf numFmtId="0" fontId="74" fillId="0" borderId="0" xfId="0" applyFont="1" applyFill="1" applyBorder="1" applyAlignment="1">
      <alignment wrapText="1"/>
    </xf>
    <xf numFmtId="164" fontId="72" fillId="0" borderId="0" xfId="0" applyNumberFormat="1" applyFont="1" applyBorder="1" applyAlignment="1">
      <alignment horizontal="left" vertical="center" wrapText="1"/>
    </xf>
    <xf numFmtId="164" fontId="51" fillId="0" borderId="0" xfId="0" applyNumberFormat="1" applyFont="1" applyBorder="1" applyAlignment="1">
      <alignment horizontal="center" vertical="center" wrapText="1"/>
    </xf>
    <xf numFmtId="164" fontId="57" fillId="7" borderId="0" xfId="1" applyNumberFormat="1" applyFont="1" applyFill="1" applyBorder="1" applyAlignment="1">
      <alignment horizontal="center" vertical="center" wrapText="1"/>
    </xf>
    <xf numFmtId="164" fontId="51" fillId="0" borderId="0" xfId="0" applyNumberFormat="1" applyFont="1" applyBorder="1" applyAlignment="1">
      <alignment horizontal="left" vertical="center" wrapText="1"/>
    </xf>
    <xf numFmtId="164" fontId="61" fillId="7" borderId="0" xfId="1" applyNumberFormat="1" applyFont="1" applyFill="1" applyBorder="1" applyAlignment="1">
      <alignment horizontal="center" vertical="center" wrapText="1"/>
    </xf>
    <xf numFmtId="164" fontId="72" fillId="0" borderId="0" xfId="1" applyNumberFormat="1" applyFont="1" applyBorder="1" applyAlignment="1">
      <alignment horizontal="left" vertical="center" wrapText="1"/>
    </xf>
    <xf numFmtId="164" fontId="56" fillId="7" borderId="0" xfId="1" applyNumberFormat="1" applyFont="1" applyFill="1" applyBorder="1" applyAlignment="1">
      <alignment horizontal="center" vertical="center" wrapText="1"/>
    </xf>
    <xf numFmtId="0" fontId="56" fillId="0" borderId="0" xfId="0" applyFont="1" applyFill="1" applyBorder="1" applyAlignment="1">
      <alignment wrapText="1"/>
    </xf>
    <xf numFmtId="0" fontId="51" fillId="0" borderId="0" xfId="0" applyFont="1" applyFill="1" applyBorder="1" applyAlignment="1">
      <alignment horizontal="center" vertical="center" wrapText="1"/>
    </xf>
    <xf numFmtId="164" fontId="56" fillId="0" borderId="0" xfId="0" applyNumberFormat="1" applyFont="1" applyBorder="1" applyAlignment="1">
      <alignment horizontal="center" vertical="center" wrapText="1"/>
    </xf>
    <xf numFmtId="0" fontId="65" fillId="0" borderId="0" xfId="0" applyFont="1" applyBorder="1" applyAlignment="1">
      <alignment vertical="center"/>
    </xf>
    <xf numFmtId="164" fontId="66" fillId="0" borderId="0" xfId="0" applyNumberFormat="1" applyFont="1" applyBorder="1" applyAlignment="1">
      <alignment horizontal="center" vertical="center" wrapText="1"/>
    </xf>
    <xf numFmtId="164" fontId="51" fillId="0" borderId="0" xfId="1" applyNumberFormat="1" applyFont="1" applyBorder="1" applyAlignment="1">
      <alignment horizontal="left" vertical="center" wrapText="1"/>
    </xf>
    <xf numFmtId="164" fontId="56" fillId="0" borderId="0" xfId="0" applyNumberFormat="1" applyFont="1" applyBorder="1" applyAlignment="1">
      <alignment horizontal="left" vertical="center" wrapText="1"/>
    </xf>
    <xf numFmtId="164" fontId="59" fillId="7" borderId="0" xfId="0" applyNumberFormat="1" applyFont="1" applyFill="1" applyBorder="1" applyAlignment="1">
      <alignment horizontal="center" vertical="center" wrapText="1"/>
    </xf>
    <xf numFmtId="164" fontId="59" fillId="0" borderId="0" xfId="0" applyNumberFormat="1" applyFont="1" applyBorder="1" applyAlignment="1">
      <alignment horizontal="center" vertical="center" wrapText="1"/>
    </xf>
    <xf numFmtId="164" fontId="57" fillId="0" borderId="0" xfId="0" applyNumberFormat="1" applyFont="1" applyBorder="1" applyAlignment="1">
      <alignment horizontal="left" vertical="center" wrapText="1"/>
    </xf>
    <xf numFmtId="165" fontId="33" fillId="0" borderId="0" xfId="0" applyNumberFormat="1" applyFont="1" applyBorder="1"/>
    <xf numFmtId="164" fontId="57" fillId="0" borderId="0" xfId="0" applyNumberFormat="1" applyFont="1" applyBorder="1" applyAlignment="1">
      <alignment horizontal="center" vertical="center" wrapText="1"/>
    </xf>
    <xf numFmtId="164" fontId="55" fillId="0" borderId="0" xfId="0" applyNumberFormat="1" applyFont="1" applyBorder="1" applyAlignment="1">
      <alignment horizontal="center" vertical="center" wrapText="1"/>
    </xf>
    <xf numFmtId="164" fontId="33" fillId="0" borderId="0" xfId="0" applyNumberFormat="1" applyFont="1" applyBorder="1" applyAlignment="1">
      <alignment horizontal="center" vertical="center"/>
    </xf>
    <xf numFmtId="164" fontId="33" fillId="0" borderId="0" xfId="0" applyNumberFormat="1" applyFont="1" applyBorder="1" applyAlignment="1">
      <alignment horizontal="center" vertical="center" wrapText="1"/>
    </xf>
    <xf numFmtId="164" fontId="21" fillId="0" borderId="0" xfId="0" applyNumberFormat="1" applyFont="1" applyBorder="1" applyAlignment="1">
      <alignment horizontal="center" vertical="center"/>
    </xf>
    <xf numFmtId="164" fontId="59" fillId="0" borderId="0" xfId="0" applyNumberFormat="1" applyFont="1" applyBorder="1" applyAlignment="1">
      <alignment horizontal="left" vertical="center" wrapText="1"/>
    </xf>
    <xf numFmtId="0" fontId="0" fillId="0" borderId="0" xfId="0" applyFill="1" applyBorder="1"/>
    <xf numFmtId="164" fontId="75" fillId="7" borderId="0" xfId="0" applyNumberFormat="1" applyFont="1" applyFill="1" applyBorder="1" applyAlignment="1">
      <alignment horizontal="left" vertical="center" wrapText="1"/>
    </xf>
    <xf numFmtId="164" fontId="76" fillId="0" borderId="0" xfId="0" applyNumberFormat="1" applyFont="1" applyBorder="1" applyAlignment="1">
      <alignment horizontal="left" vertical="center" wrapText="1"/>
    </xf>
    <xf numFmtId="0" fontId="31" fillId="0" borderId="0" xfId="1" applyFont="1" applyFill="1" applyBorder="1" applyAlignment="1">
      <alignment wrapText="1"/>
    </xf>
    <xf numFmtId="0" fontId="73" fillId="0" borderId="0" xfId="1" applyFont="1" applyFill="1" applyBorder="1" applyAlignment="1">
      <alignment vertical="top" wrapText="1"/>
    </xf>
    <xf numFmtId="0" fontId="31" fillId="0" borderId="0" xfId="1" applyFont="1" applyFill="1" applyBorder="1" applyAlignment="1">
      <alignment vertical="top" wrapText="1"/>
    </xf>
    <xf numFmtId="0" fontId="39" fillId="0" borderId="29" xfId="0" applyFont="1" applyBorder="1" applyAlignment="1">
      <alignment vertical="center"/>
    </xf>
    <xf numFmtId="0" fontId="19" fillId="0" borderId="0" xfId="1" applyFont="1" applyBorder="1"/>
    <xf numFmtId="0" fontId="19" fillId="0" borderId="0" xfId="1" applyFont="1" applyBorder="1" applyAlignment="1">
      <alignment wrapText="1"/>
    </xf>
    <xf numFmtId="0" fontId="19" fillId="2" borderId="0" xfId="1" applyFont="1" applyFill="1" applyBorder="1" applyAlignment="1">
      <alignment wrapText="1"/>
    </xf>
    <xf numFmtId="0" fontId="19" fillId="7" borderId="0" xfId="1" applyFont="1" applyFill="1" applyBorder="1"/>
    <xf numFmtId="0" fontId="31" fillId="0" borderId="0" xfId="1" applyFont="1" applyBorder="1" applyAlignment="1">
      <alignment wrapText="1"/>
    </xf>
    <xf numFmtId="0" fontId="14" fillId="0" borderId="0" xfId="1" applyFont="1" applyBorder="1" applyAlignment="1">
      <alignment wrapText="1"/>
    </xf>
    <xf numFmtId="0" fontId="19" fillId="0" borderId="0" xfId="1" applyFont="1" applyBorder="1" applyAlignment="1">
      <alignment vertical="top"/>
    </xf>
    <xf numFmtId="165" fontId="19" fillId="7" borderId="0" xfId="1" applyNumberFormat="1" applyFont="1" applyFill="1" applyBorder="1" applyAlignment="1">
      <alignment horizontal="right" vertical="center" wrapText="1"/>
    </xf>
    <xf numFmtId="0" fontId="14" fillId="0" borderId="0" xfId="1" applyFont="1" applyBorder="1"/>
    <xf numFmtId="0" fontId="19" fillId="0" borderId="0" xfId="0" applyFont="1" applyBorder="1"/>
    <xf numFmtId="0" fontId="14" fillId="2" borderId="0" xfId="1" applyFont="1" applyFill="1" applyBorder="1" applyAlignment="1">
      <alignment wrapText="1"/>
    </xf>
    <xf numFmtId="0" fontId="36" fillId="0" borderId="0" xfId="0" applyFont="1" applyBorder="1" applyAlignment="1">
      <alignment vertical="center"/>
    </xf>
    <xf numFmtId="0" fontId="14" fillId="0" borderId="0" xfId="0" applyFont="1" applyBorder="1"/>
    <xf numFmtId="0" fontId="36" fillId="7" borderId="0" xfId="0" applyFont="1" applyFill="1" applyBorder="1" applyAlignment="1">
      <alignment vertical="center"/>
    </xf>
    <xf numFmtId="164" fontId="14" fillId="0" borderId="0" xfId="0" applyNumberFormat="1" applyFont="1" applyBorder="1" applyAlignment="1">
      <alignment horizontal="center" vertical="center"/>
    </xf>
    <xf numFmtId="0" fontId="51" fillId="7" borderId="0" xfId="1" applyFont="1" applyFill="1" applyBorder="1"/>
    <xf numFmtId="164" fontId="54" fillId="7" borderId="0" xfId="0" applyNumberFormat="1" applyFont="1" applyFill="1" applyBorder="1" applyAlignment="1">
      <alignment horizontal="center" vertical="center" wrapText="1"/>
    </xf>
    <xf numFmtId="0" fontId="21" fillId="7" borderId="0" xfId="0" applyFont="1" applyFill="1" applyBorder="1" applyAlignment="1">
      <alignment vertical="center"/>
    </xf>
    <xf numFmtId="0" fontId="33" fillId="7" borderId="0" xfId="0" applyFont="1" applyFill="1" applyBorder="1" applyAlignment="1">
      <alignment vertical="center"/>
    </xf>
    <xf numFmtId="0" fontId="31" fillId="7" borderId="0" xfId="0" applyFont="1" applyFill="1" applyBorder="1"/>
    <xf numFmtId="0" fontId="33" fillId="7" borderId="0" xfId="0" applyFont="1" applyFill="1" applyBorder="1"/>
    <xf numFmtId="0" fontId="33" fillId="0" borderId="0" xfId="0" applyFont="1" applyBorder="1" applyAlignment="1">
      <alignment wrapText="1"/>
    </xf>
    <xf numFmtId="0" fontId="14" fillId="0" borderId="23" xfId="0" applyFont="1" applyBorder="1" applyAlignment="1">
      <alignment horizontal="left"/>
    </xf>
    <xf numFmtId="0" fontId="72" fillId="0" borderId="0" xfId="0" applyFont="1" applyBorder="1" applyAlignment="1">
      <alignment vertical="center" wrapText="1"/>
    </xf>
    <xf numFmtId="164" fontId="56" fillId="7" borderId="0" xfId="0" applyNumberFormat="1" applyFont="1" applyFill="1" applyBorder="1" applyAlignment="1">
      <alignment horizontal="center" vertical="center" wrapText="1"/>
    </xf>
    <xf numFmtId="165" fontId="36" fillId="7" borderId="0" xfId="1" applyNumberFormat="1" applyFont="1" applyFill="1" applyBorder="1" applyAlignment="1">
      <alignment horizontal="right" vertical="center" wrapText="1"/>
    </xf>
    <xf numFmtId="0" fontId="25" fillId="7" borderId="0" xfId="0" applyFont="1" applyFill="1" applyBorder="1"/>
    <xf numFmtId="0" fontId="31" fillId="7" borderId="0" xfId="1" applyFont="1" applyFill="1" applyBorder="1" applyAlignment="1">
      <alignment wrapText="1"/>
    </xf>
    <xf numFmtId="0" fontId="6" fillId="7" borderId="0" xfId="1" applyFont="1" applyFill="1" applyBorder="1" applyAlignment="1">
      <alignment wrapText="1"/>
    </xf>
    <xf numFmtId="0" fontId="21" fillId="0" borderId="0" xfId="0" applyFont="1" applyBorder="1" applyAlignment="1">
      <alignment horizontal="center" vertical="center"/>
    </xf>
    <xf numFmtId="0" fontId="14" fillId="0" borderId="22" xfId="0" applyFont="1" applyBorder="1" applyAlignment="1">
      <alignment vertical="center"/>
    </xf>
    <xf numFmtId="0" fontId="6" fillId="7" borderId="0" xfId="0" applyFont="1" applyFill="1" applyBorder="1" applyAlignment="1">
      <alignment vertical="center"/>
    </xf>
    <xf numFmtId="0" fontId="14" fillId="7" borderId="0" xfId="1" applyFont="1" applyFill="1" applyBorder="1"/>
    <xf numFmtId="0" fontId="36" fillId="7" borderId="0" xfId="1" applyFont="1" applyFill="1" applyBorder="1" applyAlignment="1">
      <alignment vertical="center" wrapText="1"/>
    </xf>
    <xf numFmtId="0" fontId="36" fillId="7" borderId="0" xfId="1" applyFont="1" applyFill="1" applyBorder="1"/>
    <xf numFmtId="165" fontId="5" fillId="7" borderId="5" xfId="1" applyNumberFormat="1" applyFont="1" applyFill="1" applyBorder="1" applyAlignment="1">
      <alignment horizontal="right" vertical="top" wrapText="1"/>
    </xf>
    <xf numFmtId="0" fontId="14" fillId="0" borderId="0" xfId="0" applyFont="1" applyBorder="1" applyAlignment="1">
      <alignment horizontal="left" vertical="center"/>
    </xf>
    <xf numFmtId="0" fontId="14" fillId="0" borderId="0" xfId="1" applyFont="1" applyBorder="1" applyAlignment="1">
      <alignment vertical="center" wrapText="1"/>
    </xf>
    <xf numFmtId="164" fontId="14" fillId="0" borderId="0" xfId="1" applyNumberFormat="1" applyFont="1" applyBorder="1" applyAlignment="1">
      <alignment horizontal="center" vertical="center" wrapText="1"/>
    </xf>
    <xf numFmtId="0" fontId="14" fillId="0" borderId="2" xfId="1" applyFont="1" applyBorder="1" applyAlignment="1">
      <alignment vertical="center"/>
    </xf>
    <xf numFmtId="0" fontId="14" fillId="0" borderId="1" xfId="1" applyFont="1" applyBorder="1" applyAlignment="1">
      <alignment vertical="center"/>
    </xf>
    <xf numFmtId="0" fontId="35" fillId="0" borderId="1" xfId="0" applyFont="1" applyBorder="1" applyAlignment="1">
      <alignment horizontal="center" vertical="center" wrapText="1"/>
    </xf>
    <xf numFmtId="3" fontId="14" fillId="0" borderId="1" xfId="1" applyNumberFormat="1" applyFont="1" applyBorder="1" applyAlignment="1">
      <alignment horizontal="center" vertical="center"/>
    </xf>
    <xf numFmtId="0" fontId="20" fillId="0" borderId="1" xfId="0" applyFont="1" applyBorder="1" applyAlignment="1">
      <alignment horizontal="center" vertical="center"/>
    </xf>
    <xf numFmtId="0" fontId="21" fillId="7" borderId="0" xfId="0" applyFont="1" applyFill="1" applyBorder="1" applyAlignment="1">
      <alignment horizontal="center" vertical="center"/>
    </xf>
    <xf numFmtId="0" fontId="21" fillId="7" borderId="0" xfId="0" applyFont="1" applyFill="1" applyAlignment="1">
      <alignment horizontal="center" vertical="center"/>
    </xf>
    <xf numFmtId="0" fontId="21" fillId="0" borderId="0" xfId="0" applyFont="1" applyAlignment="1">
      <alignment horizontal="center" vertical="center"/>
    </xf>
    <xf numFmtId="0" fontId="14" fillId="7" borderId="1" xfId="0" applyFont="1" applyFill="1" applyBorder="1" applyAlignment="1">
      <alignment horizontal="left" vertical="center" wrapText="1"/>
    </xf>
    <xf numFmtId="0" fontId="13" fillId="0" borderId="3" xfId="0" applyFont="1" applyBorder="1" applyAlignment="1">
      <alignment vertical="center" wrapText="1"/>
    </xf>
    <xf numFmtId="164" fontId="77" fillId="0" borderId="0" xfId="0" applyNumberFormat="1" applyFont="1" applyBorder="1"/>
    <xf numFmtId="167" fontId="78" fillId="0" borderId="0" xfId="0" applyNumberFormat="1" applyFont="1" applyBorder="1"/>
    <xf numFmtId="0" fontId="79" fillId="0" borderId="0" xfId="0" applyFont="1" applyBorder="1"/>
    <xf numFmtId="164" fontId="78" fillId="0" borderId="0" xfId="0" applyNumberFormat="1" applyFont="1" applyBorder="1"/>
    <xf numFmtId="0" fontId="78" fillId="0" borderId="0" xfId="0" applyFont="1" applyBorder="1"/>
    <xf numFmtId="0" fontId="6" fillId="0" borderId="2" xfId="0" applyFont="1" applyBorder="1" applyAlignment="1">
      <alignment horizontal="left" vertical="top"/>
    </xf>
    <xf numFmtId="0" fontId="14" fillId="0" borderId="0" xfId="0" applyFont="1" applyBorder="1" applyAlignment="1">
      <alignment horizontal="left" vertical="center"/>
    </xf>
    <xf numFmtId="0" fontId="6" fillId="10" borderId="3" xfId="0" applyFont="1" applyFill="1" applyBorder="1" applyAlignment="1">
      <alignment horizontal="left" vertical="center"/>
    </xf>
    <xf numFmtId="0" fontId="6" fillId="9" borderId="3" xfId="0" applyFont="1" applyFill="1" applyBorder="1" applyAlignment="1">
      <alignment horizontal="left" vertical="center"/>
    </xf>
    <xf numFmtId="0" fontId="6" fillId="10" borderId="2" xfId="0" applyFont="1" applyFill="1" applyBorder="1" applyAlignment="1">
      <alignment vertical="center"/>
    </xf>
    <xf numFmtId="0" fontId="6" fillId="10" borderId="22" xfId="0" applyFont="1" applyFill="1" applyBorder="1" applyAlignment="1">
      <alignment vertical="center"/>
    </xf>
    <xf numFmtId="0" fontId="6" fillId="10" borderId="3" xfId="0" applyFont="1" applyFill="1" applyBorder="1" applyAlignment="1">
      <alignment vertical="center"/>
    </xf>
    <xf numFmtId="0" fontId="35" fillId="7" borderId="21" xfId="1" applyFont="1" applyFill="1" applyBorder="1" applyAlignment="1">
      <alignment horizontal="center" vertical="center"/>
    </xf>
    <xf numFmtId="0" fontId="35" fillId="0" borderId="5" xfId="1" applyFont="1" applyBorder="1" applyAlignment="1">
      <alignment horizontal="center"/>
    </xf>
    <xf numFmtId="0" fontId="13" fillId="0" borderId="5" xfId="1" applyFont="1" applyBorder="1" applyAlignment="1">
      <alignment horizontal="left" vertical="center"/>
    </xf>
    <xf numFmtId="0" fontId="3" fillId="0" borderId="24" xfId="1" applyFont="1" applyBorder="1"/>
    <xf numFmtId="0" fontId="9" fillId="0" borderId="30" xfId="1" applyFont="1" applyBorder="1" applyAlignment="1">
      <alignment vertical="center" wrapText="1"/>
    </xf>
    <xf numFmtId="0" fontId="9" fillId="7" borderId="30" xfId="1" applyFont="1" applyFill="1" applyBorder="1" applyAlignment="1">
      <alignment wrapText="1"/>
    </xf>
    <xf numFmtId="0" fontId="9" fillId="0" borderId="30" xfId="1" applyFont="1" applyBorder="1" applyAlignment="1">
      <alignment wrapText="1"/>
    </xf>
    <xf numFmtId="0" fontId="16" fillId="0" borderId="30" xfId="1" applyFont="1" applyBorder="1"/>
    <xf numFmtId="0" fontId="16" fillId="0" borderId="30" xfId="1" applyFont="1" applyBorder="1" applyAlignment="1">
      <alignment wrapText="1"/>
    </xf>
    <xf numFmtId="0" fontId="21" fillId="0" borderId="30" xfId="0" applyFont="1" applyBorder="1" applyAlignment="1">
      <alignment vertical="center"/>
    </xf>
    <xf numFmtId="0" fontId="25" fillId="0" borderId="30" xfId="0" applyFont="1" applyBorder="1"/>
    <xf numFmtId="0" fontId="21" fillId="0" borderId="30" xfId="0" applyFont="1" applyBorder="1" applyAlignment="1">
      <alignment vertical="top"/>
    </xf>
    <xf numFmtId="0" fontId="60" fillId="0" borderId="30" xfId="0" applyFont="1" applyBorder="1"/>
    <xf numFmtId="0" fontId="74" fillId="0" borderId="30" xfId="0" applyFont="1" applyBorder="1" applyAlignment="1">
      <alignment vertical="center"/>
    </xf>
    <xf numFmtId="0" fontId="74" fillId="0" borderId="30" xfId="0" applyFont="1" applyBorder="1"/>
    <xf numFmtId="0" fontId="21" fillId="0" borderId="30" xfId="0" applyFont="1" applyFill="1" applyBorder="1" applyAlignment="1">
      <alignment vertical="center"/>
    </xf>
    <xf numFmtId="0" fontId="16" fillId="0" borderId="30" xfId="1" applyFont="1" applyFill="1" applyBorder="1" applyAlignment="1">
      <alignment wrapText="1"/>
    </xf>
    <xf numFmtId="0" fontId="25" fillId="0" borderId="30" xfId="0" applyFont="1" applyFill="1" applyBorder="1"/>
    <xf numFmtId="0" fontId="9" fillId="0" borderId="30" xfId="1" applyFont="1" applyFill="1" applyBorder="1" applyAlignment="1">
      <alignment wrapText="1"/>
    </xf>
    <xf numFmtId="0" fontId="21" fillId="0" borderId="30" xfId="0" applyFont="1" applyFill="1" applyBorder="1"/>
    <xf numFmtId="164" fontId="72" fillId="0" borderId="30" xfId="0" applyNumberFormat="1" applyFont="1" applyBorder="1" applyAlignment="1">
      <alignment horizontal="left" vertical="center" wrapText="1"/>
    </xf>
    <xf numFmtId="0" fontId="2" fillId="7" borderId="30" xfId="1" applyFont="1" applyFill="1" applyBorder="1" applyAlignment="1">
      <alignment wrapText="1"/>
    </xf>
    <xf numFmtId="0" fontId="21" fillId="0" borderId="30" xfId="0" applyFont="1" applyBorder="1"/>
    <xf numFmtId="0" fontId="13" fillId="0" borderId="30" xfId="1" applyFont="1" applyBorder="1" applyAlignment="1">
      <alignment vertical="top" wrapText="1"/>
    </xf>
    <xf numFmtId="0" fontId="13" fillId="0" borderId="30" xfId="1" applyFont="1" applyBorder="1" applyAlignment="1">
      <alignment horizontal="left" vertical="top" wrapText="1"/>
    </xf>
    <xf numFmtId="0" fontId="14" fillId="0" borderId="30" xfId="1" applyFont="1" applyBorder="1" applyAlignment="1">
      <alignment horizontal="left" vertical="top" wrapText="1"/>
    </xf>
    <xf numFmtId="0" fontId="14" fillId="0" borderId="30" xfId="0" applyFont="1" applyBorder="1" applyAlignment="1">
      <alignment vertical="center" wrapText="1"/>
    </xf>
    <xf numFmtId="0" fontId="14" fillId="0" borderId="30" xfId="0" applyFont="1" applyBorder="1" applyAlignment="1">
      <alignment vertical="top" wrapText="1"/>
    </xf>
    <xf numFmtId="0" fontId="16" fillId="0" borderId="30" xfId="1" applyFont="1" applyBorder="1" applyAlignment="1">
      <alignment horizontal="left" vertical="top" wrapText="1"/>
    </xf>
    <xf numFmtId="0" fontId="21" fillId="0" borderId="30" xfId="0" applyFont="1" applyBorder="1" applyAlignment="1">
      <alignment vertical="center" wrapText="1"/>
    </xf>
    <xf numFmtId="0" fontId="5" fillId="7" borderId="30" xfId="1" applyFont="1" applyFill="1" applyBorder="1" applyAlignment="1">
      <alignment wrapText="1"/>
    </xf>
    <xf numFmtId="0" fontId="65" fillId="0" borderId="30" xfId="0" applyFont="1" applyFill="1" applyBorder="1"/>
    <xf numFmtId="0" fontId="52" fillId="0" borderId="30" xfId="0" applyFont="1" applyFill="1" applyBorder="1"/>
    <xf numFmtId="0" fontId="65" fillId="0" borderId="30" xfId="0" applyFont="1" applyBorder="1" applyAlignment="1">
      <alignment vertical="center"/>
    </xf>
    <xf numFmtId="0" fontId="52" fillId="0" borderId="30" xfId="0" applyFont="1" applyBorder="1"/>
    <xf numFmtId="0" fontId="65" fillId="0" borderId="30" xfId="0" applyFont="1" applyBorder="1"/>
    <xf numFmtId="0" fontId="20" fillId="0" borderId="30" xfId="0" applyFont="1" applyBorder="1" applyAlignment="1">
      <alignment vertical="center"/>
    </xf>
    <xf numFmtId="0" fontId="21" fillId="0" borderId="30" xfId="0" applyFont="1" applyBorder="1" applyAlignment="1">
      <alignment wrapText="1"/>
    </xf>
    <xf numFmtId="0" fontId="67" fillId="0" borderId="30" xfId="0" applyFont="1" applyBorder="1"/>
    <xf numFmtId="0" fontId="4" fillId="7" borderId="30" xfId="1" applyFont="1" applyFill="1" applyBorder="1" applyAlignment="1">
      <alignment wrapText="1"/>
    </xf>
    <xf numFmtId="0" fontId="65" fillId="0" borderId="30" xfId="0" applyFont="1" applyBorder="1" applyAlignment="1">
      <alignment wrapText="1"/>
    </xf>
    <xf numFmtId="0" fontId="68" fillId="7" borderId="30" xfId="0" applyFont="1" applyFill="1" applyBorder="1"/>
    <xf numFmtId="0" fontId="68" fillId="0" borderId="30" xfId="0" applyFont="1" applyBorder="1"/>
    <xf numFmtId="0" fontId="31" fillId="0" borderId="30" xfId="0" applyFont="1" applyBorder="1" applyAlignment="1">
      <alignment wrapText="1"/>
    </xf>
    <xf numFmtId="0" fontId="0" fillId="0" borderId="30" xfId="0" applyBorder="1" applyAlignment="1">
      <alignment horizontal="left" vertical="center"/>
    </xf>
    <xf numFmtId="0" fontId="0" fillId="0" borderId="30" xfId="0" applyBorder="1"/>
    <xf numFmtId="0" fontId="69" fillId="0" borderId="30" xfId="0" applyFont="1" applyBorder="1" applyAlignment="1">
      <alignment vertical="center"/>
    </xf>
    <xf numFmtId="0" fontId="0" fillId="0" borderId="30" xfId="0" applyBorder="1" applyAlignment="1">
      <alignment wrapText="1"/>
    </xf>
    <xf numFmtId="0" fontId="0" fillId="0" borderId="30" xfId="0" applyFill="1" applyBorder="1"/>
    <xf numFmtId="0" fontId="31" fillId="0" borderId="30" xfId="1" applyFont="1" applyFill="1" applyBorder="1" applyAlignment="1">
      <alignment wrapText="1"/>
    </xf>
    <xf numFmtId="0" fontId="31" fillId="0" borderId="30" xfId="1" applyFont="1" applyFill="1" applyBorder="1" applyAlignment="1">
      <alignment vertical="top" wrapText="1"/>
    </xf>
    <xf numFmtId="0" fontId="5" fillId="2" borderId="30" xfId="1" applyFont="1" applyFill="1" applyBorder="1"/>
    <xf numFmtId="0" fontId="7" fillId="2" borderId="30" xfId="1" applyFont="1" applyFill="1" applyBorder="1" applyAlignment="1">
      <alignment wrapText="1"/>
    </xf>
    <xf numFmtId="0" fontId="9" fillId="2" borderId="30" xfId="1" applyFont="1" applyFill="1" applyBorder="1" applyAlignment="1">
      <alignment horizontal="center"/>
    </xf>
    <xf numFmtId="0" fontId="3" fillId="0" borderId="30" xfId="1" applyFont="1" applyBorder="1"/>
    <xf numFmtId="0" fontId="3" fillId="0" borderId="30" xfId="1" applyFont="1" applyBorder="1" applyAlignment="1">
      <alignment wrapText="1"/>
    </xf>
    <xf numFmtId="0" fontId="3" fillId="2" borderId="30" xfId="1" applyFont="1" applyFill="1" applyBorder="1" applyAlignment="1">
      <alignment wrapText="1"/>
    </xf>
    <xf numFmtId="0" fontId="22" fillId="0" borderId="30" xfId="1" applyFont="1" applyBorder="1"/>
    <xf numFmtId="0" fontId="9" fillId="2" borderId="30" xfId="1" applyFont="1" applyFill="1" applyBorder="1" applyAlignment="1">
      <alignment wrapText="1"/>
    </xf>
    <xf numFmtId="0" fontId="9" fillId="0" borderId="30" xfId="1" applyFont="1" applyBorder="1" applyAlignment="1">
      <alignment horizontal="center"/>
    </xf>
    <xf numFmtId="0" fontId="3" fillId="7" borderId="30" xfId="1" applyFont="1" applyFill="1" applyBorder="1"/>
    <xf numFmtId="165" fontId="5" fillId="2" borderId="30" xfId="1" applyNumberFormat="1" applyFont="1" applyFill="1" applyBorder="1" applyAlignment="1">
      <alignment horizontal="right" vertical="top" wrapText="1"/>
    </xf>
    <xf numFmtId="165" fontId="23" fillId="2" borderId="30" xfId="1" applyNumberFormat="1" applyFont="1" applyFill="1" applyBorder="1" applyAlignment="1">
      <alignment horizontal="right" vertical="top" wrapText="1"/>
    </xf>
    <xf numFmtId="0" fontId="3" fillId="0" borderId="30" xfId="1" applyFont="1" applyBorder="1" applyAlignment="1">
      <alignment vertical="top"/>
    </xf>
    <xf numFmtId="165" fontId="3" fillId="7" borderId="30" xfId="1" applyNumberFormat="1" applyFont="1" applyFill="1" applyBorder="1" applyAlignment="1">
      <alignment horizontal="right" vertical="center" wrapText="1"/>
    </xf>
    <xf numFmtId="165" fontId="5" fillId="7" borderId="30" xfId="1" applyNumberFormat="1" applyFont="1" applyFill="1" applyBorder="1" applyAlignment="1">
      <alignment horizontal="right" vertical="center" wrapText="1"/>
    </xf>
    <xf numFmtId="0" fontId="14" fillId="0" borderId="30" xfId="1" applyFont="1" applyBorder="1"/>
    <xf numFmtId="0" fontId="5" fillId="7" borderId="30" xfId="1" applyFont="1" applyFill="1" applyBorder="1"/>
    <xf numFmtId="0" fontId="17" fillId="0" borderId="30" xfId="0" applyFont="1" applyBorder="1" applyAlignment="1">
      <alignment wrapText="1"/>
    </xf>
    <xf numFmtId="0" fontId="26" fillId="0" borderId="30" xfId="0" applyFont="1" applyBorder="1"/>
    <xf numFmtId="0" fontId="25" fillId="7" borderId="30" xfId="0" applyFont="1" applyFill="1" applyBorder="1"/>
    <xf numFmtId="0" fontId="5" fillId="7" borderId="30" xfId="1" applyFont="1" applyFill="1" applyBorder="1" applyAlignment="1">
      <alignment vertical="center" wrapText="1"/>
    </xf>
    <xf numFmtId="0" fontId="16" fillId="2" borderId="30" xfId="1" applyFont="1" applyFill="1" applyBorder="1" applyAlignment="1">
      <alignment wrapText="1"/>
    </xf>
    <xf numFmtId="0" fontId="28" fillId="0" borderId="30" xfId="0" applyFont="1" applyBorder="1" applyAlignment="1">
      <alignment vertical="center"/>
    </xf>
    <xf numFmtId="0" fontId="17" fillId="0" borderId="30" xfId="0" applyFont="1" applyBorder="1"/>
    <xf numFmtId="0" fontId="28" fillId="7" borderId="30" xfId="0" applyFont="1" applyFill="1" applyBorder="1" applyAlignment="1">
      <alignment vertical="center"/>
    </xf>
    <xf numFmtId="0" fontId="6" fillId="7" borderId="30" xfId="0" applyFont="1" applyFill="1" applyBorder="1" applyAlignment="1">
      <alignment vertical="center"/>
    </xf>
    <xf numFmtId="0" fontId="16" fillId="7" borderId="30" xfId="1" applyFont="1" applyFill="1" applyBorder="1"/>
    <xf numFmtId="0" fontId="21" fillId="7" borderId="30" xfId="0" applyFont="1" applyFill="1" applyBorder="1" applyAlignment="1">
      <alignment vertical="center"/>
    </xf>
    <xf numFmtId="0" fontId="14" fillId="7" borderId="30" xfId="1" applyFont="1" applyFill="1" applyBorder="1" applyAlignment="1">
      <alignment horizontal="center" vertical="center" wrapText="1"/>
    </xf>
    <xf numFmtId="0" fontId="14" fillId="7" borderId="30" xfId="1" applyFont="1" applyFill="1" applyBorder="1"/>
    <xf numFmtId="0" fontId="51" fillId="7" borderId="30" xfId="1" applyFont="1" applyFill="1" applyBorder="1"/>
    <xf numFmtId="0" fontId="0" fillId="7" borderId="30" xfId="0" applyFill="1" applyBorder="1" applyAlignment="1">
      <alignment vertical="center"/>
    </xf>
    <xf numFmtId="0" fontId="11" fillId="7" borderId="30" xfId="0" applyFont="1" applyFill="1" applyBorder="1"/>
    <xf numFmtId="0" fontId="0" fillId="7" borderId="30" xfId="0" applyFill="1" applyBorder="1"/>
    <xf numFmtId="0" fontId="21" fillId="7" borderId="30" xfId="0" applyFont="1" applyFill="1" applyBorder="1" applyAlignment="1">
      <alignment horizontal="center" vertical="center"/>
    </xf>
    <xf numFmtId="0" fontId="70" fillId="7" borderId="24" xfId="1" applyFont="1" applyFill="1" applyBorder="1" applyAlignment="1">
      <alignment wrapText="1"/>
    </xf>
    <xf numFmtId="0" fontId="6" fillId="3" borderId="2" xfId="0" applyFont="1" applyFill="1" applyBorder="1" applyAlignment="1">
      <alignment horizontal="left" vertical="top"/>
    </xf>
    <xf numFmtId="0" fontId="6" fillId="3" borderId="22" xfId="0" applyFont="1" applyFill="1" applyBorder="1" applyAlignment="1">
      <alignment horizontal="left" vertical="top"/>
    </xf>
    <xf numFmtId="0" fontId="6" fillId="3" borderId="3" xfId="0" applyFont="1" applyFill="1" applyBorder="1" applyAlignment="1">
      <alignment horizontal="left" vertical="top"/>
    </xf>
    <xf numFmtId="0" fontId="44" fillId="0" borderId="7" xfId="0" applyFont="1" applyBorder="1" applyAlignment="1">
      <alignment horizontal="center" vertical="center" wrapText="1"/>
    </xf>
    <xf numFmtId="0" fontId="44" fillId="0" borderId="11" xfId="0" applyFont="1" applyBorder="1" applyAlignment="1">
      <alignment horizontal="center" vertical="center" wrapText="1"/>
    </xf>
    <xf numFmtId="0" fontId="18" fillId="0" borderId="2" xfId="0" applyFont="1" applyBorder="1" applyAlignment="1">
      <alignment horizontal="right" vertical="center"/>
    </xf>
    <xf numFmtId="0" fontId="18" fillId="0" borderId="22" xfId="0" applyFont="1" applyBorder="1" applyAlignment="1">
      <alignment horizontal="right" vertical="center"/>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6" fillId="0" borderId="2" xfId="0" applyFont="1" applyBorder="1" applyAlignment="1">
      <alignment horizontal="left" vertical="center"/>
    </xf>
    <xf numFmtId="0" fontId="6" fillId="0" borderId="22" xfId="0" applyFont="1" applyBorder="1" applyAlignment="1">
      <alignment horizontal="left" vertical="center"/>
    </xf>
    <xf numFmtId="0" fontId="6" fillId="0" borderId="3" xfId="0" applyFont="1" applyBorder="1" applyAlignment="1">
      <alignment horizontal="left" vertical="center"/>
    </xf>
    <xf numFmtId="0" fontId="18" fillId="0" borderId="1" xfId="0" applyFont="1" applyBorder="1" applyAlignment="1">
      <alignment horizontal="right" vertical="center"/>
    </xf>
    <xf numFmtId="0" fontId="14" fillId="0" borderId="0" xfId="0" applyFont="1" applyBorder="1" applyAlignment="1">
      <alignment horizontal="left"/>
    </xf>
    <xf numFmtId="0" fontId="13" fillId="0" borderId="2" xfId="0" applyFont="1" applyBorder="1" applyAlignment="1">
      <alignment horizontal="right" vertical="center"/>
    </xf>
    <xf numFmtId="0" fontId="13" fillId="0" borderId="22" xfId="0" applyFont="1" applyBorder="1" applyAlignment="1">
      <alignment horizontal="right" vertical="center"/>
    </xf>
    <xf numFmtId="0" fontId="6" fillId="0" borderId="6" xfId="0" applyFont="1" applyBorder="1" applyAlignment="1">
      <alignment horizontal="left" vertical="center"/>
    </xf>
    <xf numFmtId="0" fontId="6" fillId="0" borderId="23" xfId="0" applyFont="1" applyBorder="1" applyAlignment="1">
      <alignment horizontal="left" vertical="center"/>
    </xf>
    <xf numFmtId="0" fontId="6" fillId="0" borderId="2" xfId="0" applyFont="1" applyBorder="1" applyAlignment="1">
      <alignment horizontal="left" vertical="top"/>
    </xf>
    <xf numFmtId="0" fontId="6" fillId="0" borderId="22" xfId="0" applyFont="1" applyBorder="1" applyAlignment="1">
      <alignment horizontal="left" vertical="top"/>
    </xf>
    <xf numFmtId="0" fontId="14" fillId="2" borderId="0" xfId="0" applyFont="1" applyFill="1" applyBorder="1" applyAlignment="1">
      <alignment horizontal="left"/>
    </xf>
    <xf numFmtId="0" fontId="6" fillId="5" borderId="2" xfId="0" applyFont="1" applyFill="1" applyBorder="1" applyAlignment="1">
      <alignment horizontal="left" vertical="top"/>
    </xf>
    <xf numFmtId="0" fontId="6" fillId="5" borderId="22" xfId="0" applyFont="1" applyFill="1" applyBorder="1" applyAlignment="1">
      <alignment horizontal="left" vertical="top"/>
    </xf>
    <xf numFmtId="0" fontId="18" fillId="5" borderId="2" xfId="0" applyFont="1" applyFill="1" applyBorder="1" applyAlignment="1">
      <alignment horizontal="right" vertical="center"/>
    </xf>
    <xf numFmtId="0" fontId="18" fillId="5" borderId="22" xfId="0" applyFont="1" applyFill="1" applyBorder="1" applyAlignment="1">
      <alignment horizontal="right" vertical="center"/>
    </xf>
    <xf numFmtId="0" fontId="6" fillId="5" borderId="1" xfId="1" applyFont="1" applyFill="1" applyBorder="1" applyAlignment="1">
      <alignment horizontal="left" vertical="center" wrapText="1"/>
    </xf>
    <xf numFmtId="0" fontId="13" fillId="0" borderId="1" xfId="0" applyFont="1" applyBorder="1" applyAlignment="1">
      <alignment horizontal="right" vertical="center"/>
    </xf>
    <xf numFmtId="0" fontId="49" fillId="5" borderId="0" xfId="0" applyFont="1" applyFill="1" applyBorder="1" applyAlignment="1">
      <alignment horizontal="left" vertical="top"/>
    </xf>
    <xf numFmtId="0" fontId="14" fillId="0" borderId="5" xfId="0" applyFont="1" applyBorder="1" applyAlignment="1">
      <alignment horizontal="left"/>
    </xf>
    <xf numFmtId="0" fontId="14" fillId="0" borderId="29" xfId="0" applyFont="1" applyBorder="1" applyAlignment="1">
      <alignment horizontal="left" vertical="center"/>
    </xf>
    <xf numFmtId="0" fontId="14" fillId="0" borderId="0" xfId="0" applyFont="1" applyBorder="1" applyAlignment="1">
      <alignment horizontal="left" vertical="center"/>
    </xf>
    <xf numFmtId="0" fontId="6" fillId="6" borderId="2" xfId="1" applyFont="1" applyFill="1" applyBorder="1" applyAlignment="1">
      <alignment horizontal="left" vertical="center"/>
    </xf>
    <xf numFmtId="0" fontId="6" fillId="6" borderId="22" xfId="1" applyFont="1" applyFill="1" applyBorder="1" applyAlignment="1">
      <alignment horizontal="left" vertical="center"/>
    </xf>
    <xf numFmtId="0" fontId="13" fillId="11" borderId="2" xfId="0" applyFont="1" applyFill="1" applyBorder="1" applyAlignment="1">
      <alignment horizontal="right" vertical="center"/>
    </xf>
    <xf numFmtId="0" fontId="13" fillId="11" borderId="22" xfId="0" applyFont="1" applyFill="1" applyBorder="1" applyAlignment="1">
      <alignment horizontal="right" vertical="center"/>
    </xf>
    <xf numFmtId="0" fontId="6" fillId="6" borderId="2" xfId="1" applyFont="1" applyFill="1" applyBorder="1" applyAlignment="1">
      <alignment horizontal="left" vertical="center" wrapText="1"/>
    </xf>
    <xf numFmtId="0" fontId="6" fillId="6" borderId="22" xfId="1" applyFont="1" applyFill="1" applyBorder="1" applyAlignment="1">
      <alignment horizontal="left" vertical="center" wrapText="1"/>
    </xf>
    <xf numFmtId="0" fontId="6" fillId="10" borderId="2" xfId="0" applyFont="1" applyFill="1" applyBorder="1" applyAlignment="1">
      <alignment horizontal="left" vertical="center"/>
    </xf>
    <xf numFmtId="0" fontId="6" fillId="10" borderId="22" xfId="0" applyFont="1" applyFill="1" applyBorder="1" applyAlignment="1">
      <alignment horizontal="left" vertical="center"/>
    </xf>
    <xf numFmtId="0" fontId="6" fillId="6" borderId="2" xfId="0" applyFont="1" applyFill="1" applyBorder="1" applyAlignment="1">
      <alignment horizontal="left" vertical="center"/>
    </xf>
    <xf numFmtId="0" fontId="6" fillId="6" borderId="22" xfId="0" applyFont="1" applyFill="1" applyBorder="1" applyAlignment="1">
      <alignment horizontal="left" vertical="center"/>
    </xf>
    <xf numFmtId="0" fontId="6" fillId="9" borderId="21" xfId="0" applyFont="1" applyFill="1" applyBorder="1" applyAlignment="1">
      <alignment horizontal="left" vertical="center"/>
    </xf>
    <xf numFmtId="0" fontId="36" fillId="9" borderId="5" xfId="0" applyFont="1" applyFill="1" applyBorder="1" applyAlignment="1">
      <alignment horizontal="left" vertical="center"/>
    </xf>
    <xf numFmtId="0" fontId="36" fillId="9" borderId="24" xfId="0" applyFont="1" applyFill="1" applyBorder="1" applyAlignment="1">
      <alignment horizontal="left" vertical="center"/>
    </xf>
    <xf numFmtId="0" fontId="6" fillId="10" borderId="21" xfId="0" applyFont="1" applyFill="1" applyBorder="1" applyAlignment="1">
      <alignment horizontal="left" vertical="center"/>
    </xf>
    <xf numFmtId="0" fontId="36" fillId="10" borderId="5" xfId="0" applyFont="1" applyFill="1" applyBorder="1" applyAlignment="1">
      <alignment horizontal="left" vertical="center"/>
    </xf>
    <xf numFmtId="0" fontId="36" fillId="10" borderId="24" xfId="0" applyFont="1" applyFill="1" applyBorder="1" applyAlignment="1">
      <alignment horizontal="left" vertical="center"/>
    </xf>
    <xf numFmtId="0" fontId="6" fillId="9" borderId="2" xfId="0" applyFont="1" applyFill="1" applyBorder="1" applyAlignment="1">
      <alignment horizontal="left" vertical="top" wrapText="1"/>
    </xf>
    <xf numFmtId="0" fontId="6" fillId="9" borderId="22" xfId="0" applyFont="1" applyFill="1" applyBorder="1" applyAlignment="1">
      <alignment horizontal="left" vertical="top" wrapText="1"/>
    </xf>
    <xf numFmtId="0" fontId="6" fillId="9" borderId="3" xfId="0" applyFont="1" applyFill="1" applyBorder="1" applyAlignment="1">
      <alignment horizontal="left" vertical="top" wrapText="1"/>
    </xf>
    <xf numFmtId="0" fontId="6" fillId="9" borderId="2" xfId="0" applyFont="1" applyFill="1" applyBorder="1" applyAlignment="1">
      <alignment horizontal="left" vertical="center"/>
    </xf>
    <xf numFmtId="0" fontId="6" fillId="9" borderId="22" xfId="0" applyFont="1" applyFill="1" applyBorder="1" applyAlignment="1">
      <alignment horizontal="left" vertical="center"/>
    </xf>
    <xf numFmtId="0" fontId="6" fillId="10" borderId="3" xfId="0" applyFont="1" applyFill="1" applyBorder="1" applyAlignment="1">
      <alignment horizontal="left" vertical="center"/>
    </xf>
    <xf numFmtId="0" fontId="6" fillId="9" borderId="3" xfId="0" applyFont="1" applyFill="1" applyBorder="1" applyAlignment="1">
      <alignment horizontal="left" vertical="center"/>
    </xf>
    <xf numFmtId="0" fontId="6" fillId="10" borderId="2" xfId="1" applyFont="1" applyFill="1" applyBorder="1" applyAlignment="1">
      <alignment horizontal="left" vertical="center" wrapText="1"/>
    </xf>
    <xf numFmtId="0" fontId="6" fillId="10" borderId="22" xfId="1" applyFont="1" applyFill="1" applyBorder="1" applyAlignment="1">
      <alignment horizontal="left" vertical="center" wrapText="1"/>
    </xf>
    <xf numFmtId="0" fontId="6" fillId="10" borderId="3" xfId="1" applyFont="1" applyFill="1" applyBorder="1" applyAlignment="1">
      <alignment horizontal="left" vertical="center" wrapText="1"/>
    </xf>
    <xf numFmtId="0" fontId="6" fillId="10" borderId="1" xfId="0" applyFont="1" applyFill="1" applyBorder="1" applyAlignment="1">
      <alignment horizontal="left" vertical="center"/>
    </xf>
    <xf numFmtId="0" fontId="35" fillId="0" borderId="20" xfId="1" applyFont="1" applyBorder="1" applyAlignment="1">
      <alignment horizontal="center"/>
    </xf>
    <xf numFmtId="0" fontId="6" fillId="0" borderId="21" xfId="1" applyFont="1" applyBorder="1" applyAlignment="1">
      <alignment horizontal="center" vertical="center" wrapText="1"/>
    </xf>
    <xf numFmtId="0" fontId="6" fillId="0" borderId="5" xfId="1" applyFont="1" applyBorder="1" applyAlignment="1">
      <alignment horizontal="center" vertical="center" wrapText="1"/>
    </xf>
    <xf numFmtId="0" fontId="58" fillId="9" borderId="2" xfId="1" applyFont="1" applyFill="1" applyBorder="1" applyAlignment="1">
      <alignment horizontal="left" vertical="center" wrapText="1"/>
    </xf>
    <xf numFmtId="0" fontId="58" fillId="9" borderId="22" xfId="1" applyFont="1" applyFill="1" applyBorder="1" applyAlignment="1">
      <alignment horizontal="left" vertical="center" wrapText="1"/>
    </xf>
    <xf numFmtId="0" fontId="58" fillId="9" borderId="3" xfId="1" applyFont="1" applyFill="1" applyBorder="1" applyAlignment="1">
      <alignment horizontal="left" vertical="center" wrapText="1"/>
    </xf>
    <xf numFmtId="0" fontId="6" fillId="10" borderId="2" xfId="0" applyFont="1" applyFill="1" applyBorder="1" applyAlignment="1">
      <alignment vertical="center"/>
    </xf>
    <xf numFmtId="0" fontId="6" fillId="10" borderId="22" xfId="0" applyFont="1" applyFill="1" applyBorder="1" applyAlignment="1">
      <alignment vertical="center"/>
    </xf>
    <xf numFmtId="0" fontId="6" fillId="10" borderId="3" xfId="0" applyFont="1" applyFill="1" applyBorder="1" applyAlignment="1">
      <alignment vertical="center"/>
    </xf>
    <xf numFmtId="0" fontId="6" fillId="10" borderId="2" xfId="1" applyNumberFormat="1" applyFont="1" applyFill="1" applyBorder="1" applyAlignment="1">
      <alignment horizontal="left" vertical="center" wrapText="1"/>
    </xf>
    <xf numFmtId="0" fontId="6" fillId="10" borderId="22" xfId="1" applyNumberFormat="1" applyFont="1" applyFill="1" applyBorder="1" applyAlignment="1">
      <alignment horizontal="left" vertical="center" wrapText="1"/>
    </xf>
    <xf numFmtId="0" fontId="6" fillId="10" borderId="3" xfId="1" applyNumberFormat="1" applyFont="1" applyFill="1" applyBorder="1" applyAlignment="1">
      <alignment horizontal="left" vertical="center" wrapText="1"/>
    </xf>
    <xf numFmtId="0" fontId="6" fillId="0" borderId="3" xfId="0" applyFont="1" applyBorder="1" applyAlignment="1">
      <alignment horizontal="left" vertical="top"/>
    </xf>
    <xf numFmtId="0" fontId="6" fillId="10" borderId="2" xfId="1" applyFont="1" applyFill="1" applyBorder="1" applyAlignment="1">
      <alignment horizontal="left" vertical="center"/>
    </xf>
    <xf numFmtId="0" fontId="6" fillId="10" borderId="22" xfId="1" applyFont="1" applyFill="1" applyBorder="1" applyAlignment="1">
      <alignment horizontal="left" vertical="center"/>
    </xf>
    <xf numFmtId="0" fontId="6" fillId="10" borderId="3" xfId="1" applyFont="1" applyFill="1" applyBorder="1" applyAlignment="1">
      <alignment horizontal="left" vertical="center"/>
    </xf>
  </cellXfs>
  <cellStyles count="6">
    <cellStyle name="Normalny" xfId="0" builtinId="0"/>
    <cellStyle name="Normalny 2" xfId="1"/>
    <cellStyle name="Normalny 3" xfId="2"/>
    <cellStyle name="Normalny 4" xfId="5"/>
    <cellStyle name="Procentowy 3" xfId="3"/>
    <cellStyle name="Walutowy"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61"/>
  <sheetViews>
    <sheetView zoomScaleNormal="100" workbookViewId="0">
      <selection activeCell="I44" sqref="I44"/>
    </sheetView>
  </sheetViews>
  <sheetFormatPr defaultRowHeight="14"/>
  <cols>
    <col min="2" max="2" width="84.75" customWidth="1"/>
    <col min="7" max="7" width="12" customWidth="1"/>
    <col min="8" max="8" width="13.08203125" customWidth="1"/>
    <col min="9" max="9" width="17.58203125" customWidth="1"/>
    <col min="10" max="10" width="13.25" customWidth="1"/>
    <col min="11" max="11" width="11.75" bestFit="1" customWidth="1"/>
  </cols>
  <sheetData>
    <row r="3" spans="1:14" s="58" customFormat="1" ht="15.5">
      <c r="A3" s="785" t="s">
        <v>103</v>
      </c>
      <c r="B3" s="786"/>
      <c r="C3" s="786"/>
      <c r="D3" s="786"/>
      <c r="E3" s="786"/>
      <c r="F3" s="786"/>
      <c r="G3" s="786"/>
      <c r="H3" s="786"/>
      <c r="I3" s="786"/>
      <c r="J3" s="786"/>
      <c r="K3" s="786"/>
      <c r="L3" s="787"/>
      <c r="M3" s="158"/>
      <c r="N3" s="158"/>
    </row>
    <row r="4" spans="1:14" s="22" customFormat="1" ht="21">
      <c r="A4" s="123" t="s">
        <v>25</v>
      </c>
      <c r="B4" s="123" t="s">
        <v>6</v>
      </c>
      <c r="C4" s="98" t="s">
        <v>7</v>
      </c>
      <c r="D4" s="61" t="s">
        <v>8</v>
      </c>
      <c r="E4" s="4" t="s">
        <v>9</v>
      </c>
      <c r="F4" s="5" t="s">
        <v>10</v>
      </c>
      <c r="G4" s="5" t="s">
        <v>11</v>
      </c>
      <c r="H4" s="5" t="s">
        <v>22</v>
      </c>
      <c r="I4" s="6" t="s">
        <v>12</v>
      </c>
      <c r="J4" s="6" t="s">
        <v>13</v>
      </c>
      <c r="K4" s="7" t="s">
        <v>14</v>
      </c>
      <c r="L4" s="6" t="s">
        <v>15</v>
      </c>
      <c r="M4" s="124"/>
      <c r="N4" s="124"/>
    </row>
    <row r="5" spans="1:14" s="23" customFormat="1" ht="12" customHeight="1">
      <c r="A5" s="100">
        <v>1</v>
      </c>
      <c r="B5" s="113">
        <v>2</v>
      </c>
      <c r="C5" s="113">
        <v>3</v>
      </c>
      <c r="D5" s="113">
        <v>4</v>
      </c>
      <c r="E5" s="114">
        <v>5</v>
      </c>
      <c r="F5" s="115">
        <v>6</v>
      </c>
      <c r="G5" s="113">
        <v>7</v>
      </c>
      <c r="H5" s="100" t="s">
        <v>16</v>
      </c>
      <c r="I5" s="100" t="s">
        <v>17</v>
      </c>
      <c r="J5" s="100">
        <v>10</v>
      </c>
      <c r="K5" s="101">
        <v>11</v>
      </c>
      <c r="L5" s="100">
        <v>12</v>
      </c>
      <c r="M5" s="125"/>
      <c r="N5" s="125"/>
    </row>
    <row r="6" spans="1:14" s="59" customFormat="1" ht="50.25" customHeight="1">
      <c r="A6" s="167">
        <v>1</v>
      </c>
      <c r="B6" s="39" t="s">
        <v>73</v>
      </c>
      <c r="C6" s="38" t="s">
        <v>32</v>
      </c>
      <c r="D6" s="164">
        <v>20000</v>
      </c>
      <c r="E6" s="182">
        <v>3.65</v>
      </c>
      <c r="F6" s="142">
        <f>D6*E6</f>
        <v>73000</v>
      </c>
      <c r="G6" s="136">
        <v>0.08</v>
      </c>
      <c r="H6" s="41">
        <f>F6*G6</f>
        <v>5840</v>
      </c>
      <c r="I6" s="142">
        <f>F6+H6</f>
        <v>78840</v>
      </c>
      <c r="J6" s="142"/>
      <c r="K6" s="152"/>
      <c r="L6" s="95"/>
      <c r="M6" s="162"/>
      <c r="N6" s="162"/>
    </row>
    <row r="7" spans="1:14" s="15" customFormat="1" ht="17.25" customHeight="1">
      <c r="A7" s="790" t="s">
        <v>74</v>
      </c>
      <c r="B7" s="791"/>
      <c r="C7" s="20"/>
      <c r="D7" s="67"/>
      <c r="E7" s="63"/>
      <c r="F7" s="44">
        <f>SUM(F6)</f>
        <v>73000</v>
      </c>
      <c r="G7" s="14"/>
      <c r="H7" s="64">
        <f>SUM(H6)</f>
        <v>5840</v>
      </c>
      <c r="I7" s="65">
        <f>SUM(I6)</f>
        <v>78840</v>
      </c>
      <c r="J7" s="66"/>
      <c r="K7" s="168"/>
      <c r="L7" s="88"/>
    </row>
    <row r="9" spans="1:14">
      <c r="B9" s="213" t="s">
        <v>122</v>
      </c>
    </row>
    <row r="11" spans="1:14" ht="14.5" thickBot="1"/>
    <row r="12" spans="1:14">
      <c r="B12" s="788" t="s">
        <v>108</v>
      </c>
      <c r="C12" s="184"/>
      <c r="D12" s="184" t="s">
        <v>109</v>
      </c>
      <c r="E12" s="184" t="s">
        <v>111</v>
      </c>
      <c r="F12" s="183" t="s">
        <v>113</v>
      </c>
      <c r="G12" s="792" t="s">
        <v>95</v>
      </c>
      <c r="H12" s="183" t="s">
        <v>114</v>
      </c>
    </row>
    <row r="13" spans="1:14" ht="14.5" thickBot="1">
      <c r="B13" s="789"/>
      <c r="C13" s="185" t="s">
        <v>7</v>
      </c>
      <c r="D13" s="185" t="s">
        <v>110</v>
      </c>
      <c r="E13" s="185" t="s">
        <v>112</v>
      </c>
      <c r="F13" s="190"/>
      <c r="G13" s="793"/>
      <c r="H13" s="190"/>
    </row>
    <row r="14" spans="1:14" ht="14.5" thickBot="1">
      <c r="B14" s="200">
        <v>2</v>
      </c>
      <c r="C14" s="186"/>
      <c r="D14" s="186">
        <v>4</v>
      </c>
      <c r="E14" s="186">
        <v>5</v>
      </c>
      <c r="F14" s="186">
        <v>6</v>
      </c>
      <c r="G14" s="187">
        <v>7</v>
      </c>
      <c r="H14" s="194">
        <v>8</v>
      </c>
    </row>
    <row r="15" spans="1:14" ht="14.5" thickBot="1">
      <c r="B15" s="201" t="s">
        <v>115</v>
      </c>
      <c r="C15" s="188" t="s">
        <v>39</v>
      </c>
      <c r="D15" s="189">
        <v>83000</v>
      </c>
      <c r="E15" s="182">
        <v>4</v>
      </c>
      <c r="F15" s="188">
        <v>8</v>
      </c>
      <c r="G15" s="192">
        <f>E15*D15</f>
        <v>332000</v>
      </c>
      <c r="H15" s="195">
        <f>G15*1.08</f>
        <v>358560</v>
      </c>
    </row>
    <row r="16" spans="1:14" ht="14.5" thickBot="1">
      <c r="B16" s="201" t="s">
        <v>116</v>
      </c>
      <c r="C16" s="188" t="s">
        <v>76</v>
      </c>
      <c r="D16" s="189">
        <v>83000</v>
      </c>
      <c r="E16" s="182">
        <v>5</v>
      </c>
      <c r="F16" s="188">
        <v>8</v>
      </c>
      <c r="G16" s="192">
        <f>E16*D16</f>
        <v>415000</v>
      </c>
      <c r="H16" s="195">
        <f>G16*1.08</f>
        <v>448200.00000000006</v>
      </c>
    </row>
    <row r="17" spans="2:10" ht="14.5" thickBot="1">
      <c r="B17" s="201" t="s">
        <v>117</v>
      </c>
      <c r="C17" s="188" t="s">
        <v>118</v>
      </c>
      <c r="D17" s="189">
        <v>9000</v>
      </c>
      <c r="E17" s="182">
        <v>6</v>
      </c>
      <c r="F17" s="188">
        <v>8</v>
      </c>
      <c r="G17" s="192">
        <f>E17*D17</f>
        <v>54000</v>
      </c>
      <c r="H17" s="195">
        <f>G17*1.08</f>
        <v>58320.000000000007</v>
      </c>
    </row>
    <row r="18" spans="2:10" ht="14.5" thickBot="1">
      <c r="B18" s="202" t="s">
        <v>119</v>
      </c>
      <c r="C18" s="191"/>
      <c r="D18" s="191"/>
      <c r="E18" s="191"/>
      <c r="F18" s="198"/>
      <c r="G18" s="193">
        <f>SUM(G14:G17)</f>
        <v>801007</v>
      </c>
      <c r="H18" s="196">
        <f>SUM(H14:H17)</f>
        <v>865088</v>
      </c>
    </row>
    <row r="19" spans="2:10">
      <c r="F19" s="199" t="s">
        <v>120</v>
      </c>
      <c r="G19" s="97">
        <f>G18*0.08</f>
        <v>64080.560000000005</v>
      </c>
    </row>
    <row r="20" spans="2:10" s="212" customFormat="1"/>
    <row r="21" spans="2:10">
      <c r="B21" s="205" t="s">
        <v>123</v>
      </c>
      <c r="J21" s="214" t="s">
        <v>121</v>
      </c>
    </row>
    <row r="22" spans="2:10" ht="14.5" thickBot="1">
      <c r="J22" t="s">
        <v>107</v>
      </c>
    </row>
    <row r="23" spans="2:10">
      <c r="B23" s="788" t="s">
        <v>108</v>
      </c>
      <c r="C23" s="184"/>
      <c r="D23" s="184" t="s">
        <v>109</v>
      </c>
      <c r="E23" s="184" t="s">
        <v>111</v>
      </c>
      <c r="F23" s="183" t="s">
        <v>113</v>
      </c>
      <c r="G23" s="788" t="s">
        <v>95</v>
      </c>
      <c r="H23" s="183" t="s">
        <v>114</v>
      </c>
    </row>
    <row r="24" spans="2:10" ht="14.5" thickBot="1">
      <c r="B24" s="789"/>
      <c r="C24" s="185" t="s">
        <v>7</v>
      </c>
      <c r="D24" s="185" t="s">
        <v>110</v>
      </c>
      <c r="E24" s="185" t="s">
        <v>112</v>
      </c>
      <c r="F24" s="190"/>
      <c r="G24" s="789"/>
      <c r="H24" s="190"/>
    </row>
    <row r="25" spans="2:10" ht="14.5" thickBot="1">
      <c r="B25" s="200">
        <v>2</v>
      </c>
      <c r="C25" s="186"/>
      <c r="D25" s="186">
        <v>4</v>
      </c>
      <c r="E25" s="186">
        <v>5</v>
      </c>
      <c r="F25" s="186">
        <v>6</v>
      </c>
      <c r="G25" s="187">
        <v>7</v>
      </c>
      <c r="H25" s="194">
        <v>8</v>
      </c>
    </row>
    <row r="26" spans="2:10" ht="14.5" thickBot="1">
      <c r="B26" s="201" t="s">
        <v>115</v>
      </c>
      <c r="C26" s="188" t="s">
        <v>39</v>
      </c>
      <c r="D26" s="189">
        <v>83000</v>
      </c>
      <c r="E26" s="182">
        <v>4</v>
      </c>
      <c r="F26" s="188">
        <v>8</v>
      </c>
      <c r="G26" s="192">
        <f>E26*D26</f>
        <v>332000</v>
      </c>
      <c r="H26" s="195">
        <f>G26*1.08</f>
        <v>358560</v>
      </c>
      <c r="J26" s="207">
        <f>H18-H29</f>
        <v>22842</v>
      </c>
    </row>
    <row r="27" spans="2:10" ht="14.5" thickBot="1">
      <c r="B27" s="201" t="s">
        <v>116</v>
      </c>
      <c r="C27" s="188" t="s">
        <v>76</v>
      </c>
      <c r="D27" s="189">
        <v>83000</v>
      </c>
      <c r="E27" s="182">
        <v>5</v>
      </c>
      <c r="F27" s="188">
        <v>8</v>
      </c>
      <c r="G27" s="192">
        <f>E27*D27</f>
        <v>415000</v>
      </c>
      <c r="H27" s="195">
        <f>G27*1.08</f>
        <v>448200.00000000006</v>
      </c>
    </row>
    <row r="28" spans="2:10" ht="14.5" thickBot="1">
      <c r="B28" s="201" t="s">
        <v>117</v>
      </c>
      <c r="C28" s="188" t="s">
        <v>118</v>
      </c>
      <c r="D28" s="189">
        <v>9000</v>
      </c>
      <c r="E28" s="206">
        <v>3.65</v>
      </c>
      <c r="F28" s="188">
        <v>8</v>
      </c>
      <c r="G28" s="192">
        <f>E28*D28</f>
        <v>32850</v>
      </c>
      <c r="H28" s="195">
        <f>G28*1.08</f>
        <v>35478</v>
      </c>
    </row>
    <row r="29" spans="2:10" ht="14.5" thickBot="1">
      <c r="B29" s="202" t="s">
        <v>119</v>
      </c>
      <c r="C29" s="191"/>
      <c r="D29" s="191"/>
      <c r="E29" s="191"/>
      <c r="F29" s="198"/>
      <c r="G29" s="193">
        <f>SUM(G25:G28)</f>
        <v>779857</v>
      </c>
      <c r="H29" s="196">
        <f>SUM(H25:H28)</f>
        <v>842246</v>
      </c>
    </row>
    <row r="30" spans="2:10">
      <c r="B30" s="208"/>
      <c r="C30" s="209"/>
      <c r="D30" s="209"/>
      <c r="E30" s="209"/>
      <c r="F30" s="199" t="s">
        <v>120</v>
      </c>
      <c r="G30" s="197">
        <f>G29*0.08</f>
        <v>62388.56</v>
      </c>
      <c r="H30" s="210"/>
    </row>
    <row r="31" spans="2:10">
      <c r="B31" s="208"/>
      <c r="C31" s="209"/>
      <c r="D31" s="209"/>
      <c r="E31" s="209"/>
      <c r="F31" s="203"/>
      <c r="G31" s="204"/>
      <c r="H31" s="210"/>
    </row>
    <row r="32" spans="2:10">
      <c r="B32" s="208"/>
      <c r="C32" s="209"/>
      <c r="D32" s="209"/>
      <c r="E32" s="209"/>
      <c r="F32" s="203"/>
      <c r="G32" s="204"/>
      <c r="H32" s="210"/>
    </row>
    <row r="33" spans="2:10">
      <c r="B33" s="208"/>
      <c r="C33" s="209"/>
      <c r="D33" s="209"/>
      <c r="E33" s="209"/>
      <c r="F33" s="203"/>
      <c r="G33" s="204"/>
      <c r="H33" s="210"/>
    </row>
    <row r="34" spans="2:10" ht="39" customHeight="1">
      <c r="B34" s="211" t="s">
        <v>125</v>
      </c>
      <c r="C34" s="209"/>
      <c r="D34" s="209"/>
      <c r="E34" s="209"/>
      <c r="F34" s="203"/>
      <c r="G34" s="204"/>
      <c r="H34" s="210"/>
    </row>
    <row r="35" spans="2:10">
      <c r="B35" s="208"/>
      <c r="C35" s="209"/>
      <c r="D35" s="209"/>
      <c r="E35" s="209"/>
      <c r="F35" s="203"/>
      <c r="G35" s="204"/>
      <c r="H35" s="210"/>
    </row>
    <row r="36" spans="2:10" ht="14.5" thickBot="1">
      <c r="B36" s="208"/>
      <c r="C36" s="209"/>
      <c r="D36" s="209"/>
      <c r="E36" s="209"/>
      <c r="F36" s="203"/>
      <c r="G36" s="204"/>
      <c r="H36" s="210"/>
    </row>
    <row r="37" spans="2:10" ht="20.149999999999999" customHeight="1">
      <c r="B37" s="788" t="s">
        <v>108</v>
      </c>
      <c r="C37" s="184"/>
      <c r="D37" s="184" t="s">
        <v>109</v>
      </c>
      <c r="E37" s="184" t="s">
        <v>111</v>
      </c>
      <c r="F37" s="183" t="s">
        <v>113</v>
      </c>
      <c r="G37" s="788" t="s">
        <v>95</v>
      </c>
      <c r="H37" s="183" t="s">
        <v>114</v>
      </c>
    </row>
    <row r="38" spans="2:10" ht="20.149999999999999" customHeight="1" thickBot="1">
      <c r="B38" s="789"/>
      <c r="C38" s="185" t="s">
        <v>7</v>
      </c>
      <c r="D38" s="185" t="s">
        <v>110</v>
      </c>
      <c r="E38" s="185" t="s">
        <v>112</v>
      </c>
      <c r="F38" s="190"/>
      <c r="G38" s="789"/>
      <c r="H38" s="190"/>
    </row>
    <row r="39" spans="2:10" ht="20.149999999999999" customHeight="1" thickBot="1">
      <c r="B39" s="200">
        <v>2</v>
      </c>
      <c r="C39" s="186"/>
      <c r="D39" s="186">
        <v>4</v>
      </c>
      <c r="E39" s="186">
        <v>5</v>
      </c>
      <c r="F39" s="186">
        <v>6</v>
      </c>
      <c r="G39" s="187">
        <v>7</v>
      </c>
      <c r="H39" s="194">
        <v>8</v>
      </c>
    </row>
    <row r="40" spans="2:10" ht="20.149999999999999" customHeight="1" thickBot="1">
      <c r="B40" s="201" t="s">
        <v>115</v>
      </c>
      <c r="C40" s="188" t="s">
        <v>39</v>
      </c>
      <c r="D40" s="189">
        <v>43000</v>
      </c>
      <c r="E40" s="182">
        <v>4</v>
      </c>
      <c r="F40" s="188">
        <v>8</v>
      </c>
      <c r="G40" s="192">
        <f>E40*D40</f>
        <v>172000</v>
      </c>
      <c r="H40" s="195">
        <f>G40*1.08</f>
        <v>185760</v>
      </c>
      <c r="J40" s="207">
        <f>H18-H43</f>
        <v>253962</v>
      </c>
    </row>
    <row r="41" spans="2:10" ht="20.149999999999999" customHeight="1" thickBot="1">
      <c r="B41" s="201" t="s">
        <v>116</v>
      </c>
      <c r="C41" s="188" t="s">
        <v>76</v>
      </c>
      <c r="D41" s="189">
        <v>43000</v>
      </c>
      <c r="E41" s="182">
        <v>5</v>
      </c>
      <c r="F41" s="188">
        <v>8</v>
      </c>
      <c r="G41" s="192">
        <f>E41*D41</f>
        <v>215000</v>
      </c>
      <c r="H41" s="195">
        <f>G41*1.08</f>
        <v>232200.00000000003</v>
      </c>
    </row>
    <row r="42" spans="2:10" ht="20.149999999999999" customHeight="1" thickBot="1">
      <c r="B42" s="201" t="s">
        <v>117</v>
      </c>
      <c r="C42" s="188" t="s">
        <v>118</v>
      </c>
      <c r="D42" s="189">
        <f>9000+40000</f>
        <v>49000</v>
      </c>
      <c r="E42" s="182">
        <f>E28</f>
        <v>3.65</v>
      </c>
      <c r="F42" s="188">
        <v>8</v>
      </c>
      <c r="G42" s="192">
        <f>E42*D42</f>
        <v>178850</v>
      </c>
      <c r="H42" s="195">
        <f>G42*1.08</f>
        <v>193158</v>
      </c>
    </row>
    <row r="43" spans="2:10" ht="20.149999999999999" customHeight="1" thickBot="1">
      <c r="B43" s="202" t="s">
        <v>119</v>
      </c>
      <c r="C43" s="191"/>
      <c r="D43" s="191"/>
      <c r="E43" s="191"/>
      <c r="F43" s="198"/>
      <c r="G43" s="193">
        <f>SUM(G39:G42)</f>
        <v>565857</v>
      </c>
      <c r="H43" s="196">
        <f>SUM(H39:H42)</f>
        <v>611126</v>
      </c>
    </row>
    <row r="44" spans="2:10" ht="42.75" customHeight="1">
      <c r="B44" s="211" t="s">
        <v>124</v>
      </c>
      <c r="C44" s="209"/>
      <c r="D44" s="209"/>
      <c r="E44" s="209"/>
      <c r="F44" s="199" t="s">
        <v>120</v>
      </c>
      <c r="G44" s="197">
        <f>G43*0.08</f>
        <v>45268.56</v>
      </c>
      <c r="H44" s="210"/>
    </row>
    <row r="45" spans="2:10" ht="20.149999999999999" customHeight="1">
      <c r="B45" s="203"/>
      <c r="C45" s="209"/>
      <c r="D45" s="209"/>
      <c r="E45" s="209"/>
      <c r="F45" s="203"/>
      <c r="G45" s="204"/>
      <c r="H45" s="210"/>
    </row>
    <row r="46" spans="2:10" ht="20.149999999999999" customHeight="1" thickBot="1">
      <c r="B46" s="203"/>
      <c r="C46" s="209"/>
      <c r="D46" s="209"/>
      <c r="E46" s="209"/>
      <c r="F46" s="203"/>
      <c r="G46" s="204"/>
      <c r="H46" s="210"/>
    </row>
    <row r="47" spans="2:10" ht="20.149999999999999" customHeight="1">
      <c r="B47" s="788" t="s">
        <v>108</v>
      </c>
      <c r="C47" s="184"/>
      <c r="D47" s="184" t="s">
        <v>109</v>
      </c>
      <c r="E47" s="184" t="s">
        <v>111</v>
      </c>
      <c r="F47" s="183" t="s">
        <v>113</v>
      </c>
      <c r="G47" s="788" t="s">
        <v>95</v>
      </c>
      <c r="H47" s="183" t="s">
        <v>114</v>
      </c>
    </row>
    <row r="48" spans="2:10" ht="20.149999999999999" customHeight="1" thickBot="1">
      <c r="B48" s="789"/>
      <c r="C48" s="185" t="s">
        <v>7</v>
      </c>
      <c r="D48" s="185" t="s">
        <v>110</v>
      </c>
      <c r="E48" s="185" t="s">
        <v>112</v>
      </c>
      <c r="F48" s="190"/>
      <c r="G48" s="789"/>
      <c r="H48" s="190"/>
    </row>
    <row r="49" spans="1:14" ht="20.149999999999999" customHeight="1" thickBot="1">
      <c r="B49" s="200">
        <v>2</v>
      </c>
      <c r="C49" s="186"/>
      <c r="D49" s="186">
        <v>4</v>
      </c>
      <c r="E49" s="186">
        <v>5</v>
      </c>
      <c r="F49" s="186">
        <v>6</v>
      </c>
      <c r="G49" s="187">
        <v>7</v>
      </c>
      <c r="H49" s="194">
        <v>8</v>
      </c>
    </row>
    <row r="50" spans="1:14" ht="20.149999999999999" customHeight="1" thickBot="1">
      <c r="B50" s="201" t="s">
        <v>115</v>
      </c>
      <c r="C50" s="188" t="s">
        <v>39</v>
      </c>
      <c r="D50" s="189">
        <v>0</v>
      </c>
      <c r="E50" s="182">
        <v>4</v>
      </c>
      <c r="F50" s="188">
        <v>8</v>
      </c>
      <c r="G50" s="192">
        <f>E50*D50</f>
        <v>0</v>
      </c>
      <c r="H50" s="195">
        <f>G50*1.08</f>
        <v>0</v>
      </c>
      <c r="J50" s="207">
        <f>H18-H53</f>
        <v>502416</v>
      </c>
      <c r="K50" s="97"/>
    </row>
    <row r="51" spans="1:14" s="37" customFormat="1" ht="21.25" customHeight="1" thickBot="1">
      <c r="A51"/>
      <c r="B51" s="201" t="s">
        <v>116</v>
      </c>
      <c r="C51" s="188" t="s">
        <v>76</v>
      </c>
      <c r="D51" s="189">
        <v>0</v>
      </c>
      <c r="E51" s="182">
        <v>5</v>
      </c>
      <c r="F51" s="188">
        <v>8</v>
      </c>
      <c r="G51" s="192">
        <f>E51*D51</f>
        <v>0</v>
      </c>
      <c r="H51" s="195">
        <f>G51*1.08</f>
        <v>0</v>
      </c>
      <c r="I51"/>
      <c r="J51"/>
      <c r="K51"/>
      <c r="L51"/>
      <c r="M51"/>
    </row>
    <row r="52" spans="1:14" s="22" customFormat="1" ht="14.5" thickBot="1">
      <c r="A52"/>
      <c r="B52" s="201" t="s">
        <v>117</v>
      </c>
      <c r="C52" s="188" t="s">
        <v>118</v>
      </c>
      <c r="D52" s="189">
        <f>D26+D28</f>
        <v>92000</v>
      </c>
      <c r="E52" s="182">
        <f>E28</f>
        <v>3.65</v>
      </c>
      <c r="F52" s="188">
        <v>8</v>
      </c>
      <c r="G52" s="192">
        <f>E52*D52</f>
        <v>335800</v>
      </c>
      <c r="H52" s="195">
        <f>G52*1.08</f>
        <v>362664</v>
      </c>
      <c r="I52"/>
      <c r="J52"/>
      <c r="K52"/>
      <c r="L52"/>
      <c r="M52"/>
      <c r="N52" s="124"/>
    </row>
    <row r="53" spans="1:14" s="23" customFormat="1" ht="12" customHeight="1" thickBot="1">
      <c r="A53"/>
      <c r="B53" s="202" t="s">
        <v>119</v>
      </c>
      <c r="C53" s="191"/>
      <c r="D53" s="191"/>
      <c r="E53" s="191"/>
      <c r="F53" s="198"/>
      <c r="G53" s="193">
        <f>SUM(G49:G52)</f>
        <v>335807</v>
      </c>
      <c r="H53" s="196">
        <f>SUM(H49:H52)</f>
        <v>362672</v>
      </c>
      <c r="I53"/>
      <c r="J53"/>
      <c r="K53"/>
      <c r="L53"/>
      <c r="M53"/>
      <c r="N53" s="125"/>
    </row>
    <row r="54" spans="1:14" s="30" customFormat="1" ht="21" customHeight="1">
      <c r="A54"/>
      <c r="B54"/>
      <c r="C54" s="209"/>
      <c r="D54" s="209"/>
      <c r="E54" s="209"/>
      <c r="F54" s="199" t="s">
        <v>120</v>
      </c>
      <c r="G54" s="197">
        <f>G53*0.08</f>
        <v>26864.560000000001</v>
      </c>
      <c r="H54" s="210"/>
      <c r="I54"/>
      <c r="J54"/>
      <c r="K54"/>
      <c r="L54"/>
      <c r="M54"/>
    </row>
    <row r="55" spans="1:14" s="25" customFormat="1" ht="22.5" customHeight="1">
      <c r="A55"/>
      <c r="B55"/>
      <c r="C55"/>
      <c r="D55"/>
      <c r="E55"/>
      <c r="F55"/>
      <c r="G55"/>
      <c r="H55"/>
      <c r="I55"/>
      <c r="J55"/>
      <c r="K55"/>
      <c r="L55"/>
      <c r="M55"/>
      <c r="N55" s="126"/>
    </row>
    <row r="56" spans="1:14" s="30" customFormat="1" ht="17.25" customHeight="1">
      <c r="A56"/>
      <c r="B56"/>
      <c r="C56"/>
      <c r="D56"/>
      <c r="E56"/>
      <c r="F56"/>
      <c r="G56"/>
      <c r="H56"/>
      <c r="I56"/>
      <c r="J56"/>
      <c r="K56"/>
      <c r="L56"/>
      <c r="M56"/>
    </row>
    <row r="57" spans="1:14" s="37" customFormat="1" ht="21.25" customHeight="1">
      <c r="A57"/>
      <c r="B57"/>
      <c r="C57"/>
      <c r="D57"/>
      <c r="E57"/>
      <c r="F57"/>
      <c r="G57"/>
      <c r="H57"/>
      <c r="I57"/>
      <c r="J57"/>
      <c r="K57"/>
      <c r="L57"/>
      <c r="M57"/>
    </row>
    <row r="58" spans="1:14" s="22" customFormat="1">
      <c r="A58"/>
      <c r="B58"/>
      <c r="C58"/>
      <c r="D58"/>
      <c r="E58"/>
      <c r="F58"/>
      <c r="G58"/>
      <c r="H58"/>
      <c r="I58"/>
      <c r="J58"/>
      <c r="K58"/>
      <c r="L58"/>
      <c r="M58"/>
      <c r="N58" s="124"/>
    </row>
    <row r="59" spans="1:14" s="23" customFormat="1" ht="12" customHeight="1">
      <c r="A59"/>
      <c r="B59"/>
      <c r="C59"/>
      <c r="D59"/>
      <c r="E59"/>
      <c r="F59"/>
      <c r="G59"/>
      <c r="H59"/>
      <c r="I59"/>
      <c r="J59"/>
      <c r="K59"/>
      <c r="L59"/>
      <c r="M59"/>
      <c r="N59" s="125"/>
    </row>
    <row r="60" spans="1:14" s="32" customFormat="1" ht="12.75" customHeight="1">
      <c r="A60"/>
      <c r="B60"/>
      <c r="C60"/>
      <c r="D60"/>
      <c r="E60"/>
      <c r="F60"/>
      <c r="G60"/>
      <c r="H60"/>
      <c r="I60"/>
      <c r="J60"/>
      <c r="K60"/>
      <c r="L60"/>
      <c r="M60"/>
      <c r="N60" s="131"/>
    </row>
    <row r="61" spans="1:14" s="30" customFormat="1" ht="17.25" customHeight="1">
      <c r="A61"/>
      <c r="B61"/>
      <c r="C61"/>
      <c r="D61"/>
      <c r="E61"/>
      <c r="F61"/>
      <c r="G61"/>
      <c r="H61"/>
      <c r="I61"/>
      <c r="J61"/>
      <c r="K61"/>
      <c r="L61"/>
      <c r="M61"/>
    </row>
  </sheetData>
  <mergeCells count="10">
    <mergeCell ref="A3:L3"/>
    <mergeCell ref="B37:B38"/>
    <mergeCell ref="G37:G38"/>
    <mergeCell ref="B47:B48"/>
    <mergeCell ref="G47:G48"/>
    <mergeCell ref="A7:B7"/>
    <mergeCell ref="B12:B13"/>
    <mergeCell ref="G12:G13"/>
    <mergeCell ref="B23:B24"/>
    <mergeCell ref="G23:G24"/>
  </mergeCells>
  <phoneticPr fontId="0" type="noConversion"/>
  <pageMargins left="0.70866141732283472" right="0.70866141732283472" top="0.74803149606299213" bottom="0.74803149606299213" header="0.31496062992125984" footer="0.31496062992125984"/>
  <pageSetup paperSize="9"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N65"/>
  <sheetViews>
    <sheetView topLeftCell="A4" workbookViewId="0">
      <selection activeCell="L13" sqref="L13"/>
    </sheetView>
  </sheetViews>
  <sheetFormatPr defaultRowHeight="14"/>
  <cols>
    <col min="2" max="2" width="65.75" customWidth="1"/>
    <col min="6" max="6" width="11.75" bestFit="1" customWidth="1"/>
    <col min="9" max="9" width="20.75" customWidth="1"/>
    <col min="10" max="10" width="26.25" customWidth="1"/>
  </cols>
  <sheetData>
    <row r="5" spans="1:11" ht="20">
      <c r="F5" s="97">
        <f>F11+F18+F35+F28+F41+F48+F57</f>
        <v>351405</v>
      </c>
      <c r="G5" s="97"/>
      <c r="H5" s="97"/>
      <c r="I5" s="273">
        <f>I11+I18+I35+I28+I41+I48+I57+I65</f>
        <v>392523.30000000005</v>
      </c>
    </row>
    <row r="7" spans="1:11" s="37" customFormat="1" ht="21.25" customHeight="1">
      <c r="A7" s="794" t="s">
        <v>0</v>
      </c>
      <c r="B7" s="795"/>
      <c r="C7" s="795"/>
      <c r="D7" s="795"/>
      <c r="E7" s="795"/>
      <c r="F7" s="795"/>
      <c r="G7" s="795"/>
      <c r="H7" s="795"/>
      <c r="I7" s="796"/>
    </row>
    <row r="8" spans="1:11" s="244" customFormat="1" ht="21">
      <c r="A8" s="238" t="s">
        <v>25</v>
      </c>
      <c r="B8" s="238" t="s">
        <v>6</v>
      </c>
      <c r="C8" s="239" t="s">
        <v>7</v>
      </c>
      <c r="D8" s="231" t="s">
        <v>8</v>
      </c>
      <c r="E8" s="240" t="s">
        <v>9</v>
      </c>
      <c r="F8" s="241" t="s">
        <v>10</v>
      </c>
      <c r="G8" s="241" t="s">
        <v>11</v>
      </c>
      <c r="H8" s="241" t="s">
        <v>22</v>
      </c>
      <c r="I8" s="242" t="s">
        <v>12</v>
      </c>
      <c r="J8" s="243"/>
      <c r="K8" s="243"/>
    </row>
    <row r="9" spans="1:11" s="244" customFormat="1" ht="12" customHeight="1">
      <c r="A9" s="245">
        <v>1</v>
      </c>
      <c r="B9" s="245">
        <v>2</v>
      </c>
      <c r="C9" s="245">
        <v>3</v>
      </c>
      <c r="D9" s="245">
        <v>4</v>
      </c>
      <c r="E9" s="246">
        <v>5</v>
      </c>
      <c r="F9" s="247">
        <v>6</v>
      </c>
      <c r="G9" s="245">
        <v>7</v>
      </c>
      <c r="H9" s="245" t="s">
        <v>16</v>
      </c>
      <c r="I9" s="245" t="s">
        <v>17</v>
      </c>
      <c r="J9" s="243"/>
      <c r="K9" s="243"/>
    </row>
    <row r="10" spans="1:11" s="236" customFormat="1" ht="338">
      <c r="A10" s="222">
        <v>1</v>
      </c>
      <c r="B10" s="232" t="s">
        <v>42</v>
      </c>
      <c r="C10" s="222" t="s">
        <v>39</v>
      </c>
      <c r="D10" s="222">
        <v>2500</v>
      </c>
      <c r="E10" s="235">
        <v>40</v>
      </c>
      <c r="F10" s="223">
        <f>D10*E10</f>
        <v>100000</v>
      </c>
      <c r="G10" s="234">
        <v>0.08</v>
      </c>
      <c r="H10" s="235">
        <f>F10*G10</f>
        <v>8000</v>
      </c>
      <c r="I10" s="223">
        <f>F10+H10</f>
        <v>108000</v>
      </c>
    </row>
    <row r="11" spans="1:11" s="30" customFormat="1" ht="17.25" customHeight="1">
      <c r="A11" s="799" t="s">
        <v>43</v>
      </c>
      <c r="B11" s="800"/>
      <c r="C11" s="34"/>
      <c r="D11" s="89"/>
      <c r="E11" s="35"/>
      <c r="F11" s="21">
        <f>SUM(F10)</f>
        <v>100000</v>
      </c>
      <c r="G11" s="36"/>
      <c r="H11" s="43">
        <f>SUM(H10)</f>
        <v>8000</v>
      </c>
      <c r="I11" s="44">
        <f>SUM(I10)</f>
        <v>108000</v>
      </c>
    </row>
    <row r="12" spans="1:11" s="16" customFormat="1" ht="17.25" customHeight="1">
      <c r="A12" s="798" t="s">
        <v>44</v>
      </c>
      <c r="B12" s="798"/>
      <c r="C12" s="798"/>
      <c r="D12" s="798"/>
      <c r="E12" s="798"/>
      <c r="F12" s="798"/>
      <c r="G12" s="798"/>
      <c r="H12" s="798"/>
      <c r="I12" s="798"/>
    </row>
    <row r="13" spans="1:11" s="37" customFormat="1" ht="21.25" customHeight="1">
      <c r="A13" s="801" t="s">
        <v>128</v>
      </c>
      <c r="B13" s="802"/>
      <c r="C13" s="802"/>
      <c r="D13" s="802"/>
      <c r="E13" s="802"/>
      <c r="F13" s="802"/>
      <c r="G13" s="802"/>
      <c r="H13" s="802"/>
      <c r="I13" s="802"/>
    </row>
    <row r="14" spans="1:11" s="22" customFormat="1" ht="21">
      <c r="A14" s="123" t="s">
        <v>25</v>
      </c>
      <c r="B14" s="123" t="s">
        <v>6</v>
      </c>
      <c r="C14" s="98" t="s">
        <v>7</v>
      </c>
      <c r="D14" s="61" t="s">
        <v>8</v>
      </c>
      <c r="E14" s="4" t="s">
        <v>9</v>
      </c>
      <c r="F14" s="5" t="s">
        <v>10</v>
      </c>
      <c r="G14" s="5" t="s">
        <v>11</v>
      </c>
      <c r="H14" s="5" t="s">
        <v>22</v>
      </c>
      <c r="I14" s="6" t="s">
        <v>12</v>
      </c>
      <c r="J14" s="124"/>
      <c r="K14" s="124"/>
    </row>
    <row r="15" spans="1:11" s="23" customFormat="1" ht="12" customHeight="1">
      <c r="A15" s="100">
        <v>1</v>
      </c>
      <c r="B15" s="113">
        <v>2</v>
      </c>
      <c r="C15" s="113">
        <v>3</v>
      </c>
      <c r="D15" s="113">
        <v>4</v>
      </c>
      <c r="E15" s="114">
        <v>5</v>
      </c>
      <c r="F15" s="115">
        <v>6</v>
      </c>
      <c r="G15" s="113">
        <v>7</v>
      </c>
      <c r="H15" s="100" t="s">
        <v>16</v>
      </c>
      <c r="I15" s="100" t="s">
        <v>17</v>
      </c>
      <c r="J15" s="125"/>
      <c r="K15" s="125"/>
    </row>
    <row r="16" spans="1:11" s="236" customFormat="1" ht="195">
      <c r="A16" s="222">
        <v>1</v>
      </c>
      <c r="B16" s="232" t="s">
        <v>51</v>
      </c>
      <c r="C16" s="222" t="s">
        <v>39</v>
      </c>
      <c r="D16" s="222">
        <v>11000</v>
      </c>
      <c r="E16" s="233">
        <v>11</v>
      </c>
      <c r="F16" s="223">
        <f>D16*E16</f>
        <v>121000</v>
      </c>
      <c r="G16" s="234">
        <v>0.08</v>
      </c>
      <c r="H16" s="235">
        <f>F16*G16</f>
        <v>9680</v>
      </c>
      <c r="I16" s="223">
        <f>F16+H16</f>
        <v>130680</v>
      </c>
    </row>
    <row r="17" spans="1:11" s="221" customFormat="1" ht="208">
      <c r="A17" s="217">
        <v>2</v>
      </c>
      <c r="B17" s="237" t="s">
        <v>52</v>
      </c>
      <c r="C17" s="217" t="s">
        <v>39</v>
      </c>
      <c r="D17" s="217">
        <v>2500</v>
      </c>
      <c r="E17" s="218">
        <v>8.5</v>
      </c>
      <c r="F17" s="223">
        <f>D17*E17</f>
        <v>21250</v>
      </c>
      <c r="G17" s="219">
        <v>0.08</v>
      </c>
      <c r="H17" s="235">
        <f>F17*G17</f>
        <v>1700</v>
      </c>
      <c r="I17" s="218">
        <f>F17+H17</f>
        <v>22950</v>
      </c>
      <c r="J17" s="220"/>
      <c r="K17" s="220"/>
    </row>
    <row r="18" spans="1:11" s="30" customFormat="1" ht="17.25" customHeight="1">
      <c r="A18" s="799" t="s">
        <v>53</v>
      </c>
      <c r="B18" s="800"/>
      <c r="C18" s="34"/>
      <c r="D18" s="89"/>
      <c r="E18" s="35"/>
      <c r="F18" s="21">
        <f>SUM(F16:F17)</f>
        <v>142250</v>
      </c>
      <c r="G18" s="36"/>
      <c r="H18" s="43">
        <f>SUM(H16:H17)</f>
        <v>11380</v>
      </c>
      <c r="I18" s="44">
        <f>SUM(I16:I17)</f>
        <v>153630</v>
      </c>
    </row>
    <row r="19" spans="1:11" s="16" customFormat="1" ht="17.25" customHeight="1">
      <c r="A19" s="798" t="s">
        <v>54</v>
      </c>
      <c r="B19" s="798"/>
      <c r="C19" s="798"/>
      <c r="D19" s="798"/>
      <c r="E19" s="798"/>
      <c r="F19" s="798"/>
      <c r="G19" s="798"/>
      <c r="H19" s="798"/>
      <c r="I19" s="798"/>
    </row>
    <row r="20" spans="1:11" s="37" customFormat="1" ht="21.25" customHeight="1">
      <c r="A20" s="794" t="s">
        <v>127</v>
      </c>
      <c r="B20" s="795"/>
      <c r="C20" s="795"/>
      <c r="D20" s="795"/>
      <c r="E20" s="795"/>
      <c r="F20" s="795"/>
      <c r="G20" s="795"/>
      <c r="H20" s="795"/>
      <c r="I20" s="796"/>
    </row>
    <row r="21" spans="1:11" s="22" customFormat="1" ht="21">
      <c r="A21" s="123" t="s">
        <v>25</v>
      </c>
      <c r="B21" s="123" t="s">
        <v>6</v>
      </c>
      <c r="C21" s="98" t="s">
        <v>7</v>
      </c>
      <c r="D21" s="61" t="s">
        <v>8</v>
      </c>
      <c r="E21" s="4" t="s">
        <v>9</v>
      </c>
      <c r="F21" s="5" t="s">
        <v>10</v>
      </c>
      <c r="G21" s="5" t="s">
        <v>11</v>
      </c>
      <c r="H21" s="5" t="s">
        <v>22</v>
      </c>
      <c r="I21" s="6" t="s">
        <v>12</v>
      </c>
      <c r="J21" s="124"/>
      <c r="K21" s="124"/>
    </row>
    <row r="22" spans="1:11" s="23" customFormat="1" ht="12" customHeight="1">
      <c r="A22" s="100">
        <v>1</v>
      </c>
      <c r="B22" s="113">
        <v>2</v>
      </c>
      <c r="C22" s="113">
        <v>3</v>
      </c>
      <c r="D22" s="113">
        <v>4</v>
      </c>
      <c r="E22" s="114">
        <v>5</v>
      </c>
      <c r="F22" s="115">
        <v>6</v>
      </c>
      <c r="G22" s="113">
        <v>7</v>
      </c>
      <c r="H22" s="100" t="s">
        <v>16</v>
      </c>
      <c r="I22" s="100" t="s">
        <v>17</v>
      </c>
      <c r="J22" s="125"/>
      <c r="K22" s="125"/>
    </row>
    <row r="23" spans="1:11" s="25" customFormat="1" ht="43.5" customHeight="1">
      <c r="A23" s="217">
        <v>1</v>
      </c>
      <c r="B23" s="216" t="s">
        <v>61</v>
      </c>
      <c r="C23" s="217" t="s">
        <v>39</v>
      </c>
      <c r="D23" s="217">
        <v>25</v>
      </c>
      <c r="E23" s="218">
        <v>170</v>
      </c>
      <c r="F23" s="218">
        <f>D23*E23</f>
        <v>4250</v>
      </c>
      <c r="G23" s="219">
        <v>0.08</v>
      </c>
      <c r="H23" s="218">
        <f>F23*G23</f>
        <v>340</v>
      </c>
      <c r="I23" s="218">
        <f>F23+H23</f>
        <v>4590</v>
      </c>
      <c r="J23" s="126"/>
      <c r="K23" s="126"/>
    </row>
    <row r="24" spans="1:11" s="221" customFormat="1" ht="42.75" customHeight="1">
      <c r="A24" s="215">
        <v>2</v>
      </c>
      <c r="B24" s="216" t="s">
        <v>62</v>
      </c>
      <c r="C24" s="217" t="s">
        <v>39</v>
      </c>
      <c r="D24" s="215">
        <v>25</v>
      </c>
      <c r="E24" s="218">
        <v>115</v>
      </c>
      <c r="F24" s="218">
        <f>D24*E24</f>
        <v>2875</v>
      </c>
      <c r="G24" s="219">
        <v>0.08</v>
      </c>
      <c r="H24" s="218">
        <f>F24*G24</f>
        <v>230</v>
      </c>
      <c r="I24" s="218">
        <f>F24+H24</f>
        <v>3105</v>
      </c>
      <c r="J24" s="220"/>
      <c r="K24" s="220"/>
    </row>
    <row r="25" spans="1:11" s="25" customFormat="1" ht="27.75" customHeight="1">
      <c r="A25" s="215">
        <v>3</v>
      </c>
      <c r="B25" s="216" t="s">
        <v>63</v>
      </c>
      <c r="C25" s="217" t="s">
        <v>39</v>
      </c>
      <c r="D25" s="215">
        <v>25</v>
      </c>
      <c r="E25" s="218">
        <v>115</v>
      </c>
      <c r="F25" s="218">
        <f>D25*E25</f>
        <v>2875</v>
      </c>
      <c r="G25" s="219">
        <v>0.08</v>
      </c>
      <c r="H25" s="218">
        <f>F25*G25</f>
        <v>230</v>
      </c>
      <c r="I25" s="218">
        <f>F25+H25</f>
        <v>3105</v>
      </c>
      <c r="J25" s="126"/>
      <c r="K25" s="126"/>
    </row>
    <row r="26" spans="1:11" s="25" customFormat="1" ht="26">
      <c r="A26" s="215">
        <v>4</v>
      </c>
      <c r="B26" s="216" t="s">
        <v>64</v>
      </c>
      <c r="C26" s="217" t="s">
        <v>39</v>
      </c>
      <c r="D26" s="215">
        <v>25</v>
      </c>
      <c r="E26" s="218">
        <v>75</v>
      </c>
      <c r="F26" s="218">
        <f>D26*E26</f>
        <v>1875</v>
      </c>
      <c r="G26" s="219">
        <v>0.08</v>
      </c>
      <c r="H26" s="218">
        <f>F26*G26</f>
        <v>150</v>
      </c>
      <c r="I26" s="218">
        <f>F26+H26</f>
        <v>2025</v>
      </c>
      <c r="J26" s="126"/>
      <c r="K26" s="126"/>
    </row>
    <row r="27" spans="1:11" s="16" customFormat="1" ht="19.5" customHeight="1">
      <c r="A27" s="222">
        <v>5</v>
      </c>
      <c r="B27" s="216" t="s">
        <v>65</v>
      </c>
      <c r="C27" s="217" t="s">
        <v>39</v>
      </c>
      <c r="D27" s="222">
        <v>75</v>
      </c>
      <c r="E27" s="223">
        <v>24</v>
      </c>
      <c r="F27" s="218">
        <f>D27*E27</f>
        <v>1800</v>
      </c>
      <c r="G27" s="219">
        <v>0.08</v>
      </c>
      <c r="H27" s="218">
        <f>F27*G27</f>
        <v>144</v>
      </c>
      <c r="I27" s="218">
        <f>F27+H27</f>
        <v>1944</v>
      </c>
    </row>
    <row r="28" spans="1:11" s="30" customFormat="1" ht="17.25" customHeight="1">
      <c r="A28" s="797" t="s">
        <v>66</v>
      </c>
      <c r="B28" s="797"/>
      <c r="C28" s="62"/>
      <c r="D28" s="67"/>
      <c r="E28" s="63"/>
      <c r="F28" s="166">
        <f>SUM(F23:F27)</f>
        <v>13675</v>
      </c>
      <c r="G28" s="14"/>
      <c r="H28" s="64">
        <f>SUM(H23:H27)</f>
        <v>1094</v>
      </c>
      <c r="I28" s="65">
        <f>SUM(I23:I27)</f>
        <v>14769</v>
      </c>
    </row>
    <row r="29" spans="1:11" s="16" customFormat="1" ht="13">
      <c r="A29" s="798" t="s">
        <v>67</v>
      </c>
      <c r="B29" s="798"/>
      <c r="C29" s="798"/>
      <c r="D29" s="798"/>
      <c r="E29" s="798"/>
      <c r="F29" s="798"/>
      <c r="G29" s="798"/>
      <c r="H29" s="798"/>
      <c r="I29" s="798"/>
    </row>
    <row r="30" spans="1:11" s="58" customFormat="1" ht="15" customHeight="1">
      <c r="A30" s="803" t="s">
        <v>126</v>
      </c>
      <c r="B30" s="804"/>
      <c r="C30" s="804"/>
      <c r="D30" s="804"/>
      <c r="E30" s="804"/>
      <c r="F30" s="804"/>
      <c r="G30" s="804"/>
      <c r="H30" s="804"/>
      <c r="I30" s="804"/>
      <c r="J30" s="158"/>
      <c r="K30" s="158"/>
    </row>
    <row r="31" spans="1:11" s="22" customFormat="1" ht="21">
      <c r="A31" s="123" t="s">
        <v>25</v>
      </c>
      <c r="B31" s="123" t="s">
        <v>6</v>
      </c>
      <c r="C31" s="98" t="s">
        <v>7</v>
      </c>
      <c r="D31" s="61" t="s">
        <v>8</v>
      </c>
      <c r="E31" s="4" t="s">
        <v>9</v>
      </c>
      <c r="F31" s="5" t="s">
        <v>10</v>
      </c>
      <c r="G31" s="5" t="s">
        <v>11</v>
      </c>
      <c r="H31" s="5" t="s">
        <v>22</v>
      </c>
      <c r="I31" s="6" t="s">
        <v>12</v>
      </c>
      <c r="J31" s="124"/>
      <c r="K31" s="124"/>
    </row>
    <row r="32" spans="1:11" s="23" customFormat="1" ht="12" customHeight="1">
      <c r="A32" s="100">
        <v>1</v>
      </c>
      <c r="B32" s="113">
        <v>2</v>
      </c>
      <c r="C32" s="113">
        <v>3</v>
      </c>
      <c r="D32" s="113">
        <v>4</v>
      </c>
      <c r="E32" s="114">
        <v>5</v>
      </c>
      <c r="F32" s="115">
        <v>6</v>
      </c>
      <c r="G32" s="113">
        <v>7</v>
      </c>
      <c r="H32" s="100" t="s">
        <v>16</v>
      </c>
      <c r="I32" s="100" t="s">
        <v>17</v>
      </c>
      <c r="J32" s="125"/>
      <c r="K32" s="125"/>
    </row>
    <row r="33" spans="1:11" s="230" customFormat="1" ht="130">
      <c r="A33" s="222">
        <v>1</v>
      </c>
      <c r="B33" s="224" t="s">
        <v>100</v>
      </c>
      <c r="C33" s="222" t="s">
        <v>39</v>
      </c>
      <c r="D33" s="225">
        <v>15000</v>
      </c>
      <c r="E33" s="223">
        <v>0.5</v>
      </c>
      <c r="F33" s="226">
        <f>D33*E33</f>
        <v>7500</v>
      </c>
      <c r="G33" s="227">
        <v>0.08</v>
      </c>
      <c r="H33" s="228">
        <f>F33*G33</f>
        <v>600</v>
      </c>
      <c r="I33" s="223">
        <f>F33+H33</f>
        <v>8100</v>
      </c>
      <c r="J33" s="229"/>
      <c r="K33" s="229"/>
    </row>
    <row r="34" spans="1:11" s="230" customFormat="1" ht="104">
      <c r="A34" s="222">
        <v>2</v>
      </c>
      <c r="B34" s="224" t="s">
        <v>101</v>
      </c>
      <c r="C34" s="222" t="s">
        <v>39</v>
      </c>
      <c r="D34" s="225">
        <v>15000</v>
      </c>
      <c r="E34" s="223">
        <v>0.4</v>
      </c>
      <c r="F34" s="226">
        <f>D34*E34</f>
        <v>6000</v>
      </c>
      <c r="G34" s="227">
        <v>0.08</v>
      </c>
      <c r="H34" s="228">
        <f>F34*G34</f>
        <v>480</v>
      </c>
      <c r="I34" s="223">
        <f>F34+H34</f>
        <v>6480</v>
      </c>
      <c r="J34" s="229"/>
      <c r="K34" s="229"/>
    </row>
    <row r="35" spans="1:11" s="15" customFormat="1" ht="17.25" customHeight="1">
      <c r="A35" s="797" t="s">
        <v>68</v>
      </c>
      <c r="B35" s="797"/>
      <c r="C35" s="62"/>
      <c r="D35" s="67"/>
      <c r="E35" s="63"/>
      <c r="F35" s="166">
        <f>SUM(F33:F34)</f>
        <v>13500</v>
      </c>
      <c r="G35" s="14"/>
      <c r="H35" s="64">
        <f>SUM(H33:H34)</f>
        <v>1080</v>
      </c>
      <c r="I35" s="65">
        <f>SUM(I33:I34)</f>
        <v>14580</v>
      </c>
    </row>
    <row r="36" spans="1:11" s="16" customFormat="1" ht="17.25" customHeight="1">
      <c r="A36" s="805" t="s">
        <v>69</v>
      </c>
      <c r="B36" s="805"/>
      <c r="C36" s="805"/>
      <c r="D36" s="805"/>
      <c r="E36" s="805"/>
      <c r="F36" s="805"/>
      <c r="G36" s="805"/>
      <c r="H36" s="805"/>
      <c r="I36" s="805"/>
    </row>
    <row r="37" spans="1:11" s="16" customFormat="1" ht="17.25" customHeight="1">
      <c r="A37" s="806" t="s">
        <v>131</v>
      </c>
      <c r="B37" s="807"/>
      <c r="C37" s="807"/>
      <c r="D37" s="807"/>
      <c r="E37" s="807"/>
      <c r="F37" s="807"/>
      <c r="G37" s="807"/>
      <c r="H37" s="807"/>
      <c r="I37" s="807"/>
    </row>
    <row r="38" spans="1:11" s="244" customFormat="1" ht="21">
      <c r="A38" s="238" t="s">
        <v>25</v>
      </c>
      <c r="B38" s="238" t="s">
        <v>6</v>
      </c>
      <c r="C38" s="239" t="s">
        <v>7</v>
      </c>
      <c r="D38" s="231" t="s">
        <v>8</v>
      </c>
      <c r="E38" s="240" t="s">
        <v>9</v>
      </c>
      <c r="F38" s="241" t="s">
        <v>10</v>
      </c>
      <c r="G38" s="241" t="s">
        <v>11</v>
      </c>
      <c r="H38" s="241" t="s">
        <v>22</v>
      </c>
      <c r="I38" s="242" t="s">
        <v>12</v>
      </c>
      <c r="J38" s="243"/>
      <c r="K38" s="243"/>
    </row>
    <row r="39" spans="1:11" s="244" customFormat="1" ht="12" customHeight="1">
      <c r="A39" s="245">
        <v>1</v>
      </c>
      <c r="B39" s="245">
        <v>2</v>
      </c>
      <c r="C39" s="245">
        <v>3</v>
      </c>
      <c r="D39" s="245">
        <v>4</v>
      </c>
      <c r="E39" s="246">
        <v>5</v>
      </c>
      <c r="F39" s="247">
        <v>6</v>
      </c>
      <c r="G39" s="245">
        <v>7</v>
      </c>
      <c r="H39" s="245" t="s">
        <v>16</v>
      </c>
      <c r="I39" s="245" t="s">
        <v>17</v>
      </c>
      <c r="J39" s="243"/>
      <c r="K39" s="243"/>
    </row>
    <row r="40" spans="1:11" s="268" customFormat="1" ht="52">
      <c r="A40" s="261">
        <v>1</v>
      </c>
      <c r="B40" s="262" t="s">
        <v>102</v>
      </c>
      <c r="C40" s="261" t="s">
        <v>70</v>
      </c>
      <c r="D40" s="261">
        <v>35000</v>
      </c>
      <c r="E40" s="263">
        <v>0.75</v>
      </c>
      <c r="F40" s="264">
        <f>D40*E40</f>
        <v>26250</v>
      </c>
      <c r="G40" s="265">
        <v>0.08</v>
      </c>
      <c r="H40" s="264">
        <f>F40*G40</f>
        <v>2100</v>
      </c>
      <c r="I40" s="264">
        <f>F40+H40</f>
        <v>28350</v>
      </c>
      <c r="J40" s="267"/>
      <c r="K40" s="267"/>
    </row>
    <row r="41" spans="1:11" s="15" customFormat="1" ht="18.75" customHeight="1">
      <c r="A41" s="790" t="s">
        <v>71</v>
      </c>
      <c r="B41" s="791"/>
      <c r="C41" s="20"/>
      <c r="D41" s="67"/>
      <c r="E41" s="62"/>
      <c r="F41" s="68">
        <f>SUM(F40)</f>
        <v>26250</v>
      </c>
      <c r="G41" s="45"/>
      <c r="H41" s="44">
        <f>SUM(H40)</f>
        <v>2100</v>
      </c>
      <c r="I41" s="13">
        <f>SUM(I40)</f>
        <v>28350</v>
      </c>
    </row>
    <row r="42" spans="1:11" s="16" customFormat="1" ht="17.25" customHeight="1">
      <c r="A42" s="798" t="s">
        <v>72</v>
      </c>
      <c r="B42" s="798"/>
      <c r="C42" s="798"/>
      <c r="D42" s="798"/>
      <c r="E42" s="798"/>
      <c r="F42" s="798"/>
      <c r="G42" s="798"/>
      <c r="H42" s="798"/>
      <c r="I42" s="798"/>
    </row>
    <row r="43" spans="1:11" s="260" customFormat="1" ht="17.25" customHeight="1">
      <c r="A43" s="806" t="s">
        <v>130</v>
      </c>
      <c r="B43" s="807"/>
      <c r="C43" s="807"/>
      <c r="D43" s="807"/>
      <c r="E43" s="807"/>
      <c r="F43" s="807"/>
      <c r="G43" s="807"/>
      <c r="H43" s="807"/>
      <c r="I43" s="807"/>
      <c r="J43" s="259"/>
      <c r="K43" s="259"/>
    </row>
    <row r="44" spans="1:11" s="244" customFormat="1" ht="21">
      <c r="A44" s="238" t="s">
        <v>25</v>
      </c>
      <c r="B44" s="238" t="s">
        <v>6</v>
      </c>
      <c r="C44" s="239" t="s">
        <v>7</v>
      </c>
      <c r="D44" s="231" t="s">
        <v>8</v>
      </c>
      <c r="E44" s="240" t="s">
        <v>9</v>
      </c>
      <c r="F44" s="241" t="s">
        <v>10</v>
      </c>
      <c r="G44" s="241" t="s">
        <v>11</v>
      </c>
      <c r="H44" s="241" t="s">
        <v>22</v>
      </c>
      <c r="I44" s="242" t="s">
        <v>12</v>
      </c>
      <c r="J44" s="243"/>
      <c r="K44" s="243"/>
    </row>
    <row r="45" spans="1:11" s="244" customFormat="1" ht="12" customHeight="1">
      <c r="A45" s="245">
        <v>1</v>
      </c>
      <c r="B45" s="245">
        <v>2</v>
      </c>
      <c r="C45" s="245">
        <v>3</v>
      </c>
      <c r="D45" s="245">
        <v>4</v>
      </c>
      <c r="E45" s="246">
        <v>5</v>
      </c>
      <c r="F45" s="247">
        <v>6</v>
      </c>
      <c r="G45" s="245">
        <v>7</v>
      </c>
      <c r="H45" s="245" t="s">
        <v>16</v>
      </c>
      <c r="I45" s="245" t="s">
        <v>17</v>
      </c>
      <c r="J45" s="243"/>
      <c r="K45" s="243"/>
    </row>
    <row r="46" spans="1:11" s="268" customFormat="1" ht="104">
      <c r="A46" s="261">
        <v>1</v>
      </c>
      <c r="B46" s="262" t="s">
        <v>104</v>
      </c>
      <c r="C46" s="261" t="s">
        <v>39</v>
      </c>
      <c r="D46" s="261">
        <v>9</v>
      </c>
      <c r="E46" s="264">
        <v>2590</v>
      </c>
      <c r="F46" s="264">
        <f>D46*E46</f>
        <v>23310</v>
      </c>
      <c r="G46" s="265">
        <v>0.23</v>
      </c>
      <c r="H46" s="266">
        <f>F46*G46</f>
        <v>5361.3</v>
      </c>
      <c r="I46" s="266">
        <f>F46+H46</f>
        <v>28671.3</v>
      </c>
      <c r="J46" s="267"/>
      <c r="K46" s="267"/>
    </row>
    <row r="47" spans="1:11" s="268" customFormat="1" ht="39">
      <c r="A47" s="269">
        <v>2</v>
      </c>
      <c r="B47" s="262" t="s">
        <v>81</v>
      </c>
      <c r="C47" s="269" t="s">
        <v>39</v>
      </c>
      <c r="D47" s="269">
        <v>9</v>
      </c>
      <c r="E47" s="270">
        <v>880</v>
      </c>
      <c r="F47" s="270">
        <f>D47*E47</f>
        <v>7920</v>
      </c>
      <c r="G47" s="271">
        <v>0.23</v>
      </c>
      <c r="H47" s="266">
        <f>F47*G47</f>
        <v>1821.6000000000001</v>
      </c>
      <c r="I47" s="266">
        <f>F47+H47</f>
        <v>9741.6</v>
      </c>
      <c r="J47" s="267"/>
      <c r="K47" s="267"/>
    </row>
    <row r="48" spans="1:11" s="75" customFormat="1" ht="17.25" customHeight="1">
      <c r="A48" s="799" t="s">
        <v>82</v>
      </c>
      <c r="B48" s="800"/>
      <c r="C48" s="73"/>
      <c r="D48" s="89"/>
      <c r="E48" s="74"/>
      <c r="F48" s="44">
        <f>SUM(F46:F47)</f>
        <v>31230</v>
      </c>
      <c r="G48" s="36"/>
      <c r="H48" s="13">
        <f>SUM(H46:H47)</f>
        <v>7182.9000000000005</v>
      </c>
      <c r="I48" s="44">
        <f>SUM(I46:I47)</f>
        <v>38412.9</v>
      </c>
    </row>
    <row r="49" spans="1:14" s="16" customFormat="1" ht="17.25" customHeight="1">
      <c r="A49" s="813" t="s">
        <v>80</v>
      </c>
      <c r="B49" s="813"/>
      <c r="C49" s="813"/>
      <c r="D49" s="813"/>
      <c r="E49" s="813"/>
      <c r="F49" s="813"/>
      <c r="G49" s="813"/>
      <c r="H49" s="813"/>
      <c r="I49" s="813"/>
    </row>
    <row r="50" spans="1:14" s="249" customFormat="1" ht="15.5">
      <c r="A50" s="810" t="s">
        <v>129</v>
      </c>
      <c r="B50" s="810"/>
      <c r="C50" s="810"/>
      <c r="D50" s="810"/>
      <c r="E50" s="810"/>
      <c r="F50" s="810"/>
      <c r="G50" s="810"/>
      <c r="H50" s="810"/>
      <c r="I50" s="810"/>
      <c r="J50" s="248"/>
      <c r="K50" s="248"/>
    </row>
    <row r="51" spans="1:14" s="255" customFormat="1" ht="21">
      <c r="A51" s="250" t="s">
        <v>83</v>
      </c>
      <c r="B51" s="250" t="s">
        <v>6</v>
      </c>
      <c r="C51" s="239" t="s">
        <v>7</v>
      </c>
      <c r="D51" s="231" t="s">
        <v>8</v>
      </c>
      <c r="E51" s="251" t="s">
        <v>9</v>
      </c>
      <c r="F51" s="252" t="s">
        <v>10</v>
      </c>
      <c r="G51" s="252" t="s">
        <v>11</v>
      </c>
      <c r="H51" s="253" t="s">
        <v>22</v>
      </c>
      <c r="I51" s="231" t="s">
        <v>12</v>
      </c>
      <c r="J51" s="254"/>
      <c r="K51" s="254"/>
    </row>
    <row r="52" spans="1:14" s="255" customFormat="1" ht="12" customHeight="1">
      <c r="A52" s="256">
        <v>1</v>
      </c>
      <c r="B52" s="256">
        <v>2</v>
      </c>
      <c r="C52" s="256">
        <v>3</v>
      </c>
      <c r="D52" s="256">
        <v>4</v>
      </c>
      <c r="E52" s="256">
        <v>5</v>
      </c>
      <c r="F52" s="256">
        <v>6</v>
      </c>
      <c r="G52" s="256">
        <v>7</v>
      </c>
      <c r="H52" s="256" t="s">
        <v>85</v>
      </c>
      <c r="I52" s="256" t="s">
        <v>17</v>
      </c>
      <c r="J52" s="254"/>
      <c r="K52" s="254"/>
    </row>
    <row r="53" spans="1:14" s="221" customFormat="1" ht="108" customHeight="1">
      <c r="A53" s="217">
        <v>1</v>
      </c>
      <c r="B53" s="257" t="s">
        <v>87</v>
      </c>
      <c r="C53" s="217" t="s">
        <v>39</v>
      </c>
      <c r="D53" s="217">
        <v>1200</v>
      </c>
      <c r="E53" s="218">
        <v>15</v>
      </c>
      <c r="F53" s="218">
        <f>D53*E53</f>
        <v>18000</v>
      </c>
      <c r="G53" s="219">
        <v>0.08</v>
      </c>
      <c r="H53" s="218">
        <f>F53*G53</f>
        <v>1440</v>
      </c>
      <c r="I53" s="218">
        <f>F53+H53</f>
        <v>19440</v>
      </c>
      <c r="J53" s="220"/>
      <c r="K53" s="220"/>
    </row>
    <row r="54" spans="1:14" s="221" customFormat="1" ht="26">
      <c r="A54" s="217">
        <v>2</v>
      </c>
      <c r="B54" s="258" t="s">
        <v>88</v>
      </c>
      <c r="C54" s="217" t="s">
        <v>39</v>
      </c>
      <c r="D54" s="217">
        <v>1200</v>
      </c>
      <c r="E54" s="218">
        <v>2</v>
      </c>
      <c r="F54" s="218">
        <f>D54*E54</f>
        <v>2400</v>
      </c>
      <c r="G54" s="219">
        <v>0.08</v>
      </c>
      <c r="H54" s="218">
        <f>F54*G54</f>
        <v>192</v>
      </c>
      <c r="I54" s="218">
        <f>F54+H54</f>
        <v>2592</v>
      </c>
      <c r="J54" s="220"/>
      <c r="K54" s="220"/>
    </row>
    <row r="55" spans="1:14" s="221" customFormat="1" ht="39">
      <c r="A55" s="217">
        <v>3</v>
      </c>
      <c r="B55" s="258" t="s">
        <v>89</v>
      </c>
      <c r="C55" s="217" t="s">
        <v>39</v>
      </c>
      <c r="D55" s="217">
        <v>1300</v>
      </c>
      <c r="E55" s="218">
        <v>2</v>
      </c>
      <c r="F55" s="218">
        <f>D55*E55</f>
        <v>2600</v>
      </c>
      <c r="G55" s="219">
        <v>0.08</v>
      </c>
      <c r="H55" s="218">
        <f>F55*G55</f>
        <v>208</v>
      </c>
      <c r="I55" s="218">
        <f>F55+H55</f>
        <v>2808</v>
      </c>
      <c r="J55" s="220"/>
      <c r="K55" s="220"/>
    </row>
    <row r="56" spans="1:14" s="221" customFormat="1" ht="26">
      <c r="A56" s="217">
        <v>4</v>
      </c>
      <c r="B56" s="258" t="s">
        <v>90</v>
      </c>
      <c r="C56" s="217" t="s">
        <v>39</v>
      </c>
      <c r="D56" s="217">
        <v>600</v>
      </c>
      <c r="E56" s="218">
        <v>2.5</v>
      </c>
      <c r="F56" s="218">
        <f>D56*E56</f>
        <v>1500</v>
      </c>
      <c r="G56" s="219">
        <v>0.08</v>
      </c>
      <c r="H56" s="218">
        <f>F56*G56</f>
        <v>120</v>
      </c>
      <c r="I56" s="218">
        <f>F56+H56</f>
        <v>1620</v>
      </c>
      <c r="J56" s="220"/>
      <c r="K56" s="220"/>
    </row>
    <row r="57" spans="1:14" s="30" customFormat="1" ht="17.25" customHeight="1">
      <c r="A57" s="811" t="s">
        <v>105</v>
      </c>
      <c r="B57" s="811"/>
      <c r="C57" s="811"/>
      <c r="D57" s="89"/>
      <c r="E57" s="90"/>
      <c r="F57" s="91">
        <f>SUM(F53:F56)</f>
        <v>24500</v>
      </c>
      <c r="G57" s="33"/>
      <c r="H57" s="92">
        <f>SUM(H53:H56)</f>
        <v>1960</v>
      </c>
      <c r="I57" s="44">
        <f>SUM(I53:I56)</f>
        <v>26460</v>
      </c>
    </row>
    <row r="58" spans="1:14" s="16" customFormat="1" ht="17.25" customHeight="1">
      <c r="A58" s="798" t="s">
        <v>106</v>
      </c>
      <c r="B58" s="798"/>
      <c r="C58" s="798"/>
      <c r="D58" s="798"/>
      <c r="E58" s="798"/>
      <c r="F58" s="798"/>
      <c r="G58" s="798"/>
      <c r="H58" s="798"/>
      <c r="I58" s="798"/>
    </row>
    <row r="60" spans="1:14" s="268" customFormat="1" ht="15.5">
      <c r="A60" s="812" t="s">
        <v>1</v>
      </c>
      <c r="B60" s="812"/>
      <c r="C60" s="812"/>
      <c r="D60" s="812"/>
      <c r="E60" s="812"/>
      <c r="F60" s="812"/>
      <c r="G60" s="812"/>
      <c r="H60" s="812"/>
      <c r="I60" s="812"/>
      <c r="J60" s="812"/>
      <c r="K60" s="267"/>
      <c r="L60" s="274"/>
      <c r="M60" s="267"/>
      <c r="N60" s="267"/>
    </row>
    <row r="61" spans="1:14" s="283" customFormat="1" ht="40.5" customHeight="1">
      <c r="A61" s="275" t="s">
        <v>92</v>
      </c>
      <c r="B61" s="276" t="s">
        <v>6</v>
      </c>
      <c r="C61" s="277" t="s">
        <v>93</v>
      </c>
      <c r="D61" s="231" t="s">
        <v>8</v>
      </c>
      <c r="E61" s="275" t="s">
        <v>94</v>
      </c>
      <c r="F61" s="275" t="s">
        <v>95</v>
      </c>
      <c r="G61" s="278" t="s">
        <v>96</v>
      </c>
      <c r="H61" s="275" t="s">
        <v>22</v>
      </c>
      <c r="I61" s="279" t="s">
        <v>12</v>
      </c>
      <c r="J61" s="280" t="s">
        <v>13</v>
      </c>
      <c r="K61" s="281" t="s">
        <v>14</v>
      </c>
      <c r="L61" s="231" t="s">
        <v>15</v>
      </c>
      <c r="M61" s="282"/>
      <c r="N61" s="282"/>
    </row>
    <row r="62" spans="1:14" s="288" customFormat="1" ht="14.25" customHeight="1">
      <c r="A62" s="284">
        <v>1</v>
      </c>
      <c r="B62" s="284">
        <v>2</v>
      </c>
      <c r="C62" s="285">
        <v>3</v>
      </c>
      <c r="D62" s="284">
        <v>4</v>
      </c>
      <c r="E62" s="284">
        <v>5</v>
      </c>
      <c r="F62" s="284">
        <v>6</v>
      </c>
      <c r="G62" s="284">
        <v>7</v>
      </c>
      <c r="H62" s="284" t="s">
        <v>97</v>
      </c>
      <c r="I62" s="284" t="s">
        <v>17</v>
      </c>
      <c r="J62" s="284">
        <v>10</v>
      </c>
      <c r="K62" s="286">
        <v>11</v>
      </c>
      <c r="L62" s="284">
        <v>12</v>
      </c>
      <c r="M62" s="287"/>
      <c r="N62" s="287"/>
    </row>
    <row r="63" spans="1:14" s="230" customFormat="1" ht="22.5" customHeight="1">
      <c r="A63" s="289">
        <v>1</v>
      </c>
      <c r="B63" s="290" t="s">
        <v>98</v>
      </c>
      <c r="C63" s="289" t="s">
        <v>55</v>
      </c>
      <c r="D63" s="289">
        <v>20</v>
      </c>
      <c r="E63" s="223">
        <v>195</v>
      </c>
      <c r="F63" s="223">
        <f>SUM(D63*E63)</f>
        <v>3900</v>
      </c>
      <c r="G63" s="291">
        <v>0.08</v>
      </c>
      <c r="H63" s="223">
        <f>F63*G63</f>
        <v>312</v>
      </c>
      <c r="I63" s="292">
        <f>F63+H63</f>
        <v>4212</v>
      </c>
      <c r="J63" s="293"/>
      <c r="K63" s="294"/>
      <c r="L63" s="293"/>
      <c r="M63" s="229"/>
      <c r="N63" s="229"/>
    </row>
    <row r="64" spans="1:14" s="230" customFormat="1" ht="31.5" customHeight="1">
      <c r="A64" s="289">
        <v>2</v>
      </c>
      <c r="B64" s="290" t="s">
        <v>99</v>
      </c>
      <c r="C64" s="289" t="s">
        <v>55</v>
      </c>
      <c r="D64" s="289">
        <v>20</v>
      </c>
      <c r="E64" s="223">
        <v>190.25</v>
      </c>
      <c r="F64" s="223">
        <f>SUM(D64*E64)</f>
        <v>3805</v>
      </c>
      <c r="G64" s="291">
        <v>0.08</v>
      </c>
      <c r="H64" s="223">
        <f>F64*G64</f>
        <v>304.40000000000003</v>
      </c>
      <c r="I64" s="292">
        <f>F64+H64</f>
        <v>4109.3999999999996</v>
      </c>
      <c r="J64" s="293"/>
      <c r="K64" s="294"/>
      <c r="L64" s="293"/>
      <c r="M64" s="229"/>
      <c r="N64" s="229"/>
    </row>
    <row r="65" spans="1:14" s="268" customFormat="1" ht="15.5">
      <c r="A65" s="808" t="s">
        <v>91</v>
      </c>
      <c r="B65" s="809"/>
      <c r="C65" s="295"/>
      <c r="D65" s="296"/>
      <c r="E65" s="297"/>
      <c r="F65" s="298">
        <f>SUM(F63:F64)</f>
        <v>7705</v>
      </c>
      <c r="G65" s="299"/>
      <c r="H65" s="300">
        <f>SUM(H63:H64)</f>
        <v>616.40000000000009</v>
      </c>
      <c r="I65" s="301">
        <f>SUM(I63:I64)</f>
        <v>8321.4</v>
      </c>
      <c r="J65" s="272"/>
      <c r="K65" s="302"/>
      <c r="L65" s="274"/>
      <c r="M65" s="267"/>
      <c r="N65" s="267"/>
    </row>
  </sheetData>
  <mergeCells count="23">
    <mergeCell ref="A43:I43"/>
    <mergeCell ref="A48:B48"/>
    <mergeCell ref="A65:B65"/>
    <mergeCell ref="A50:I50"/>
    <mergeCell ref="A57:C57"/>
    <mergeCell ref="A58:I58"/>
    <mergeCell ref="A60:J60"/>
    <mergeCell ref="A49:I49"/>
    <mergeCell ref="A30:I30"/>
    <mergeCell ref="A36:I36"/>
    <mergeCell ref="A41:B41"/>
    <mergeCell ref="A42:I42"/>
    <mergeCell ref="A37:I37"/>
    <mergeCell ref="A35:B35"/>
    <mergeCell ref="A20:I20"/>
    <mergeCell ref="A28:B28"/>
    <mergeCell ref="A29:I29"/>
    <mergeCell ref="A7:I7"/>
    <mergeCell ref="A11:B11"/>
    <mergeCell ref="A12:I12"/>
    <mergeCell ref="A13:I13"/>
    <mergeCell ref="A18:B18"/>
    <mergeCell ref="A19:I19"/>
  </mergeCells>
  <phoneticPr fontId="0" type="noConversion"/>
  <pageMargins left="0.70866141732283472" right="0.70866141732283472" top="0.74803149606299213" bottom="0.74803149606299213" header="0.31496062992125984" footer="0.31496062992125984"/>
  <pageSetup paperSize="9" scale="21"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E54"/>
  <sheetViews>
    <sheetView workbookViewId="0">
      <selection activeCell="T16" sqref="T16"/>
    </sheetView>
  </sheetViews>
  <sheetFormatPr defaultRowHeight="14"/>
  <cols>
    <col min="5" max="5" width="15.58203125" customWidth="1"/>
  </cols>
  <sheetData>
    <row r="3" spans="5:5" ht="14.5" thickBot="1">
      <c r="E3">
        <f>SUM(E4:E54)</f>
        <v>3874503.4200000009</v>
      </c>
    </row>
    <row r="4" spans="5:5" ht="14.5" thickBot="1">
      <c r="E4" s="303">
        <v>317374.2</v>
      </c>
    </row>
    <row r="5" spans="5:5" ht="14.5" thickBot="1">
      <c r="E5" s="304">
        <v>201376.8</v>
      </c>
    </row>
    <row r="6" spans="5:5" ht="14.5" thickBot="1">
      <c r="E6" s="304">
        <v>7603.2</v>
      </c>
    </row>
    <row r="7" spans="5:5" ht="14.5" thickBot="1">
      <c r="E7" s="304">
        <v>117612</v>
      </c>
    </row>
    <row r="8" spans="5:5" ht="14.5" thickBot="1">
      <c r="E8" s="304">
        <v>288619.2</v>
      </c>
    </row>
    <row r="9" spans="5:5" ht="14.5" thickBot="1">
      <c r="E9" s="304">
        <v>129081.60000000001</v>
      </c>
    </row>
    <row r="10" spans="5:5" ht="14.5" thickBot="1">
      <c r="E10" s="304">
        <v>34668</v>
      </c>
    </row>
    <row r="11" spans="5:5" ht="14.5" thickBot="1">
      <c r="E11" s="304">
        <v>131414</v>
      </c>
    </row>
    <row r="12" spans="5:5" ht="14.5" thickBot="1">
      <c r="E12" s="304">
        <v>1555.2</v>
      </c>
    </row>
    <row r="13" spans="5:5" ht="14.5" thickBot="1">
      <c r="E13" s="304">
        <v>157465.07999999999</v>
      </c>
    </row>
    <row r="14" spans="5:5" ht="14.5" thickBot="1">
      <c r="E14" s="304">
        <v>63255.6</v>
      </c>
    </row>
    <row r="15" spans="5:5" ht="14.5" thickBot="1">
      <c r="E15" s="304">
        <v>20185.2</v>
      </c>
    </row>
    <row r="16" spans="5:5" ht="14.5" thickBot="1">
      <c r="E16" s="304">
        <v>37013.760000000002</v>
      </c>
    </row>
    <row r="17" spans="5:5" ht="14.5" thickBot="1">
      <c r="E17" s="304">
        <v>41368.32</v>
      </c>
    </row>
    <row r="18" spans="5:5" ht="14.5" thickBot="1">
      <c r="E18" s="304">
        <v>103950</v>
      </c>
    </row>
    <row r="19" spans="5:5" ht="14.5" thickBot="1">
      <c r="E19" s="304">
        <v>46656</v>
      </c>
    </row>
    <row r="20" spans="5:5" ht="14.5" thickBot="1">
      <c r="E20" s="304">
        <v>90736.2</v>
      </c>
    </row>
    <row r="21" spans="5:5" ht="14.5" thickBot="1">
      <c r="E21" s="304">
        <v>160380</v>
      </c>
    </row>
    <row r="22" spans="5:5" ht="14.5" thickBot="1">
      <c r="E22" s="304">
        <v>170833.06</v>
      </c>
    </row>
    <row r="23" spans="5:5" ht="14.5" thickBot="1">
      <c r="E23" s="304">
        <v>1296</v>
      </c>
    </row>
    <row r="24" spans="5:5" ht="14.5" thickBot="1">
      <c r="E24" s="304">
        <v>47127.64</v>
      </c>
    </row>
    <row r="25" spans="5:5" ht="14.5" thickBot="1">
      <c r="E25" s="304">
        <v>2169.7199999999998</v>
      </c>
    </row>
    <row r="26" spans="5:5" ht="14.5" thickBot="1">
      <c r="E26" s="304">
        <v>12744</v>
      </c>
    </row>
    <row r="27" spans="5:5" ht="14.5" thickBot="1">
      <c r="E27" s="304">
        <v>29970</v>
      </c>
    </row>
    <row r="28" spans="5:5" ht="14.5" thickBot="1">
      <c r="E28" s="304">
        <v>14785.2</v>
      </c>
    </row>
    <row r="29" spans="5:5" ht="14.5" thickBot="1">
      <c r="E29" s="304">
        <v>24138</v>
      </c>
    </row>
    <row r="30" spans="5:5" ht="14.5" thickBot="1">
      <c r="E30" s="304">
        <v>140184</v>
      </c>
    </row>
    <row r="31" spans="5:5" ht="14.5" thickBot="1">
      <c r="E31" s="304">
        <v>19502.099999999999</v>
      </c>
    </row>
    <row r="32" spans="5:5" ht="14.5" thickBot="1">
      <c r="E32" s="304">
        <v>243000</v>
      </c>
    </row>
    <row r="33" spans="5:5" ht="14.5" thickBot="1">
      <c r="E33" s="304">
        <v>52876.800000000003</v>
      </c>
    </row>
    <row r="34" spans="5:5" ht="14.5" thickBot="1">
      <c r="E34" s="304">
        <v>17496</v>
      </c>
    </row>
    <row r="35" spans="5:5" ht="14.5" thickBot="1">
      <c r="E35" s="304">
        <v>65378.879999999997</v>
      </c>
    </row>
    <row r="36" spans="5:5" ht="14.5" thickBot="1">
      <c r="E36" s="304">
        <v>6078</v>
      </c>
    </row>
    <row r="37" spans="5:5" ht="14.5" thickBot="1">
      <c r="E37" s="304">
        <v>42768</v>
      </c>
    </row>
    <row r="38" spans="5:5" ht="14.5" thickBot="1">
      <c r="E38" s="304">
        <v>8942.4</v>
      </c>
    </row>
    <row r="39" spans="5:5" ht="14.5" thickBot="1">
      <c r="E39" s="304">
        <v>2916</v>
      </c>
    </row>
    <row r="40" spans="5:5" ht="14.5" thickBot="1">
      <c r="E40" s="304">
        <v>9736.2000000000007</v>
      </c>
    </row>
    <row r="41" spans="5:5" ht="14.5" thickBot="1">
      <c r="E41" s="304">
        <v>357271.34</v>
      </c>
    </row>
    <row r="42" spans="5:5" ht="14.5" thickBot="1">
      <c r="E42" s="304">
        <v>149506.56</v>
      </c>
    </row>
    <row r="43" spans="5:5" ht="14.5" thickBot="1">
      <c r="E43" s="304">
        <v>3326.4</v>
      </c>
    </row>
    <row r="44" spans="5:5" ht="14.5" thickBot="1">
      <c r="E44" s="304">
        <v>10800</v>
      </c>
    </row>
    <row r="45" spans="5:5" ht="14.5" thickBot="1">
      <c r="E45" s="304">
        <v>146880</v>
      </c>
    </row>
    <row r="46" spans="5:5" ht="14.5" thickBot="1">
      <c r="E46" s="304">
        <v>70470</v>
      </c>
    </row>
    <row r="47" spans="5:5" ht="14.5" thickBot="1">
      <c r="E47" s="304">
        <v>27540</v>
      </c>
    </row>
    <row r="48" spans="5:5" ht="14.5" thickBot="1">
      <c r="E48" s="304">
        <v>664.2</v>
      </c>
    </row>
    <row r="49" spans="5:5" ht="14.5" thickBot="1">
      <c r="E49" s="304">
        <v>29142.720000000001</v>
      </c>
    </row>
    <row r="50" spans="5:5" ht="14.5" thickBot="1">
      <c r="E50" s="304">
        <v>7560</v>
      </c>
    </row>
    <row r="51" spans="5:5" ht="14.5" thickBot="1">
      <c r="E51" s="304">
        <v>40305.599999999999</v>
      </c>
    </row>
    <row r="52" spans="5:5" ht="14.5" thickBot="1">
      <c r="E52" s="304">
        <v>127535.03999999999</v>
      </c>
    </row>
    <row r="53" spans="5:5" ht="14.5" thickBot="1">
      <c r="E53" s="304">
        <v>31201.200000000001</v>
      </c>
    </row>
    <row r="54" spans="5:5" ht="14.5" thickBot="1">
      <c r="E54" s="304">
        <v>10044</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N436"/>
  <sheetViews>
    <sheetView tabSelected="1" topLeftCell="A414" zoomScale="80" zoomScaleNormal="80" zoomScaleSheetLayoutView="100" workbookViewId="0">
      <selection activeCell="B417" sqref="B417"/>
    </sheetView>
  </sheetViews>
  <sheetFormatPr defaultColWidth="9" defaultRowHeight="14"/>
  <cols>
    <col min="1" max="1" width="3.25" style="325" customWidth="1"/>
    <col min="2" max="2" width="104.08203125" customWidth="1"/>
    <col min="3" max="3" width="5.83203125" customWidth="1"/>
    <col min="4" max="4" width="10.83203125" customWidth="1"/>
    <col min="5" max="5" width="14.33203125" customWidth="1"/>
    <col min="6" max="6" width="13.33203125" bestFit="1" customWidth="1"/>
    <col min="7" max="7" width="5.08203125" customWidth="1"/>
    <col min="8" max="8" width="10.58203125" bestFit="1" customWidth="1"/>
    <col min="9" max="9" width="14.58203125" customWidth="1"/>
    <col min="10" max="10" width="17" customWidth="1"/>
    <col min="11" max="11" width="11.83203125" bestFit="1" customWidth="1"/>
    <col min="12" max="12" width="10.25" customWidth="1"/>
    <col min="13" max="13" width="14.33203125" style="324" customWidth="1"/>
    <col min="14" max="14" width="9.83203125" style="1" customWidth="1"/>
    <col min="15" max="15" width="9" style="1" customWidth="1"/>
    <col min="16" max="16367" width="9" style="1"/>
    <col min="16368" max="16368" width="10.58203125" style="1" bestFit="1" customWidth="1"/>
    <col min="16369" max="16384" width="10.58203125" style="1" customWidth="1"/>
  </cols>
  <sheetData>
    <row r="1" spans="1:14" ht="15" hidden="1" customHeight="1">
      <c r="A1" s="323"/>
      <c r="B1" s="843" t="s">
        <v>135</v>
      </c>
      <c r="C1" s="843"/>
      <c r="D1" s="843"/>
      <c r="E1" s="843"/>
      <c r="F1" s="843"/>
      <c r="G1" s="843"/>
      <c r="H1" s="843"/>
      <c r="I1" s="843"/>
      <c r="J1" s="843"/>
      <c r="K1" s="843"/>
      <c r="L1" s="843"/>
      <c r="M1" s="582"/>
      <c r="N1" s="583"/>
    </row>
    <row r="2" spans="1:14" ht="36.75" customHeight="1">
      <c r="A2" s="698"/>
      <c r="B2" s="700" t="s">
        <v>348</v>
      </c>
      <c r="C2" s="699"/>
      <c r="D2" s="699"/>
      <c r="E2" s="699"/>
      <c r="F2" s="699"/>
      <c r="G2" s="699"/>
      <c r="H2" s="699"/>
      <c r="I2" s="699"/>
      <c r="J2" s="699"/>
      <c r="K2" s="699"/>
      <c r="L2" s="699"/>
      <c r="M2" s="582"/>
      <c r="N2" s="701"/>
    </row>
    <row r="3" spans="1:14" s="2" customFormat="1" ht="41.25" customHeight="1">
      <c r="A3" s="844" t="s">
        <v>349</v>
      </c>
      <c r="B3" s="845"/>
      <c r="C3" s="845"/>
      <c r="D3" s="845"/>
      <c r="E3" s="845"/>
      <c r="F3" s="845"/>
      <c r="G3" s="845"/>
      <c r="H3" s="845"/>
      <c r="I3" s="845"/>
      <c r="J3" s="845"/>
      <c r="K3" s="845"/>
      <c r="L3" s="845"/>
      <c r="M3" s="672"/>
      <c r="N3" s="784"/>
    </row>
    <row r="4" spans="1:14" ht="39.75" customHeight="1">
      <c r="A4" s="585"/>
      <c r="B4" s="687"/>
      <c r="C4" s="688"/>
      <c r="D4" s="688"/>
      <c r="E4" s="689"/>
      <c r="F4" s="690"/>
      <c r="G4" s="688"/>
      <c r="H4" s="690"/>
      <c r="I4" s="690"/>
      <c r="J4" s="689"/>
      <c r="K4" s="690"/>
      <c r="L4" s="430"/>
      <c r="M4" s="584"/>
      <c r="N4" s="758"/>
    </row>
    <row r="5" spans="1:14" ht="31.5" customHeight="1">
      <c r="A5" s="585"/>
      <c r="B5" s="430"/>
      <c r="C5" s="430"/>
      <c r="D5" s="430"/>
      <c r="E5" s="430"/>
      <c r="F5" s="686"/>
      <c r="G5" s="430"/>
      <c r="H5" s="430"/>
      <c r="I5" s="686"/>
      <c r="J5" s="430"/>
      <c r="K5" s="430"/>
      <c r="L5" s="430"/>
      <c r="M5" s="584"/>
      <c r="N5" s="758"/>
    </row>
    <row r="6" spans="1:14" s="552" customFormat="1" ht="25.5" customHeight="1">
      <c r="A6" s="846" t="s">
        <v>136</v>
      </c>
      <c r="B6" s="847"/>
      <c r="C6" s="847"/>
      <c r="D6" s="847"/>
      <c r="E6" s="847"/>
      <c r="F6" s="847"/>
      <c r="G6" s="847"/>
      <c r="H6" s="847"/>
      <c r="I6" s="847"/>
      <c r="J6" s="847"/>
      <c r="K6" s="847"/>
      <c r="L6" s="848"/>
      <c r="M6" s="586"/>
      <c r="N6" s="702"/>
    </row>
    <row r="7" spans="1:14" s="332" customFormat="1" ht="23">
      <c r="A7" s="436" t="s">
        <v>25</v>
      </c>
      <c r="B7" s="436" t="s">
        <v>6</v>
      </c>
      <c r="C7" s="437" t="s">
        <v>7</v>
      </c>
      <c r="D7" s="437" t="s">
        <v>8</v>
      </c>
      <c r="E7" s="438" t="s">
        <v>9</v>
      </c>
      <c r="F7" s="439" t="s">
        <v>10</v>
      </c>
      <c r="G7" s="439" t="s">
        <v>11</v>
      </c>
      <c r="H7" s="439" t="s">
        <v>22</v>
      </c>
      <c r="I7" s="440" t="s">
        <v>12</v>
      </c>
      <c r="J7" s="440" t="s">
        <v>13</v>
      </c>
      <c r="K7" s="441" t="s">
        <v>14</v>
      </c>
      <c r="L7" s="440" t="s">
        <v>15</v>
      </c>
      <c r="M7" s="587"/>
      <c r="N7" s="703"/>
    </row>
    <row r="8" spans="1:14" s="23" customFormat="1" ht="17.25" customHeight="1">
      <c r="A8" s="442">
        <v>1</v>
      </c>
      <c r="B8" s="442">
        <v>2</v>
      </c>
      <c r="C8" s="442">
        <v>3</v>
      </c>
      <c r="D8" s="442">
        <v>4</v>
      </c>
      <c r="E8" s="445">
        <v>5</v>
      </c>
      <c r="F8" s="446">
        <v>6</v>
      </c>
      <c r="G8" s="442">
        <v>7</v>
      </c>
      <c r="H8" s="442" t="s">
        <v>16</v>
      </c>
      <c r="I8" s="442" t="s">
        <v>17</v>
      </c>
      <c r="J8" s="442">
        <v>10</v>
      </c>
      <c r="K8" s="447">
        <v>11</v>
      </c>
      <c r="L8" s="442">
        <v>12</v>
      </c>
      <c r="M8" s="589"/>
      <c r="N8" s="704"/>
    </row>
    <row r="9" spans="1:14" s="32" customFormat="1" ht="204.75" customHeight="1">
      <c r="A9" s="443">
        <v>1</v>
      </c>
      <c r="B9" s="504" t="s">
        <v>360</v>
      </c>
      <c r="C9" s="69" t="s">
        <v>19</v>
      </c>
      <c r="D9" s="69">
        <v>2400</v>
      </c>
      <c r="E9" s="53"/>
      <c r="F9" s="53"/>
      <c r="G9" s="85"/>
      <c r="H9" s="84"/>
      <c r="I9" s="53"/>
      <c r="J9" s="53"/>
      <c r="K9" s="132"/>
      <c r="L9" s="133"/>
      <c r="M9" s="675"/>
      <c r="N9" s="705"/>
    </row>
    <row r="10" spans="1:14" s="32" customFormat="1" ht="131.25" customHeight="1">
      <c r="A10" s="443">
        <v>2</v>
      </c>
      <c r="B10" s="504" t="s">
        <v>361</v>
      </c>
      <c r="C10" s="69" t="s">
        <v>39</v>
      </c>
      <c r="D10" s="69">
        <v>2400</v>
      </c>
      <c r="E10" s="53"/>
      <c r="F10" s="53"/>
      <c r="G10" s="85"/>
      <c r="H10" s="84"/>
      <c r="I10" s="53"/>
      <c r="J10" s="53"/>
      <c r="K10" s="132"/>
      <c r="L10" s="133"/>
      <c r="M10" s="591"/>
      <c r="N10" s="705"/>
    </row>
    <row r="11" spans="1:14" s="32" customFormat="1" ht="160.5" customHeight="1">
      <c r="A11" s="443">
        <v>3</v>
      </c>
      <c r="B11" s="121" t="s">
        <v>362</v>
      </c>
      <c r="C11" s="69" t="s">
        <v>19</v>
      </c>
      <c r="D11" s="69">
        <v>3000</v>
      </c>
      <c r="E11" s="53"/>
      <c r="F11" s="53"/>
      <c r="G11" s="85"/>
      <c r="H11" s="84"/>
      <c r="I11" s="53"/>
      <c r="J11" s="53"/>
      <c r="K11" s="132"/>
      <c r="L11" s="133"/>
      <c r="M11" s="591"/>
      <c r="N11" s="705"/>
    </row>
    <row r="12" spans="1:14" s="25" customFormat="1" ht="55.5" customHeight="1">
      <c r="A12" s="444">
        <v>4</v>
      </c>
      <c r="B12" s="549" t="s">
        <v>137</v>
      </c>
      <c r="C12" s="54" t="s">
        <v>39</v>
      </c>
      <c r="D12" s="54">
        <v>1500</v>
      </c>
      <c r="E12" s="27"/>
      <c r="F12" s="53"/>
      <c r="G12" s="85"/>
      <c r="H12" s="84"/>
      <c r="I12" s="53"/>
      <c r="J12" s="333"/>
      <c r="K12" s="334"/>
      <c r="L12" s="333"/>
      <c r="M12" s="591"/>
      <c r="N12" s="706"/>
    </row>
    <row r="13" spans="1:14" s="30" customFormat="1" ht="17.25" customHeight="1">
      <c r="A13" s="818" t="s">
        <v>20</v>
      </c>
      <c r="B13" s="819"/>
      <c r="C13" s="453"/>
      <c r="D13" s="468"/>
      <c r="E13" s="506"/>
      <c r="F13" s="509"/>
      <c r="G13" s="510"/>
      <c r="H13" s="511"/>
      <c r="I13" s="509"/>
      <c r="J13" s="505"/>
      <c r="K13" s="507"/>
      <c r="L13" s="508"/>
      <c r="M13" s="592"/>
      <c r="N13" s="707"/>
    </row>
    <row r="14" spans="1:14" s="30" customFormat="1" ht="39" customHeight="1">
      <c r="A14" s="814" t="s">
        <v>21</v>
      </c>
      <c r="B14" s="815"/>
      <c r="C14" s="815"/>
      <c r="D14" s="815"/>
      <c r="E14" s="815"/>
      <c r="F14" s="815"/>
      <c r="G14" s="815"/>
      <c r="H14" s="815"/>
      <c r="I14" s="692"/>
      <c r="J14" s="57"/>
      <c r="K14" s="57"/>
      <c r="L14" s="420"/>
      <c r="M14" s="420"/>
      <c r="N14" s="707"/>
    </row>
    <row r="15" spans="1:14" s="37" customFormat="1" ht="24.75" customHeight="1">
      <c r="A15" s="835" t="s">
        <v>138</v>
      </c>
      <c r="B15" s="836"/>
      <c r="C15" s="836"/>
      <c r="D15" s="836"/>
      <c r="E15" s="836"/>
      <c r="F15" s="836"/>
      <c r="G15" s="836"/>
      <c r="H15" s="836"/>
      <c r="I15" s="836"/>
      <c r="J15" s="836"/>
      <c r="K15" s="836"/>
      <c r="L15" s="838"/>
      <c r="M15" s="337"/>
      <c r="N15" s="708"/>
    </row>
    <row r="16" spans="1:14" s="332" customFormat="1" ht="23">
      <c r="A16" s="436" t="s">
        <v>25</v>
      </c>
      <c r="B16" s="436" t="s">
        <v>6</v>
      </c>
      <c r="C16" s="437" t="s">
        <v>7</v>
      </c>
      <c r="D16" s="437" t="s">
        <v>8</v>
      </c>
      <c r="E16" s="438" t="s">
        <v>9</v>
      </c>
      <c r="F16" s="439" t="s">
        <v>10</v>
      </c>
      <c r="G16" s="439" t="s">
        <v>11</v>
      </c>
      <c r="H16" s="439" t="s">
        <v>22</v>
      </c>
      <c r="I16" s="440" t="s">
        <v>12</v>
      </c>
      <c r="J16" s="440" t="s">
        <v>13</v>
      </c>
      <c r="K16" s="441" t="s">
        <v>14</v>
      </c>
      <c r="L16" s="440" t="s">
        <v>15</v>
      </c>
      <c r="M16" s="587"/>
      <c r="N16" s="703"/>
    </row>
    <row r="17" spans="1:14" s="23" customFormat="1" ht="12" customHeight="1">
      <c r="A17" s="442">
        <v>1</v>
      </c>
      <c r="B17" s="442">
        <v>2</v>
      </c>
      <c r="C17" s="442">
        <v>3</v>
      </c>
      <c r="D17" s="442">
        <v>4</v>
      </c>
      <c r="E17" s="445">
        <v>5</v>
      </c>
      <c r="F17" s="446">
        <v>6</v>
      </c>
      <c r="G17" s="442">
        <v>7</v>
      </c>
      <c r="H17" s="442" t="s">
        <v>16</v>
      </c>
      <c r="I17" s="442" t="s">
        <v>17</v>
      </c>
      <c r="J17" s="442">
        <v>10</v>
      </c>
      <c r="K17" s="447">
        <v>11</v>
      </c>
      <c r="L17" s="442">
        <v>12</v>
      </c>
      <c r="M17" s="589"/>
      <c r="N17" s="704"/>
    </row>
    <row r="18" spans="1:14" s="30" customFormat="1" ht="342" customHeight="1">
      <c r="A18" s="443">
        <v>1</v>
      </c>
      <c r="B18" s="504" t="s">
        <v>363</v>
      </c>
      <c r="C18" s="69" t="s">
        <v>39</v>
      </c>
      <c r="D18" s="69">
        <v>900</v>
      </c>
      <c r="E18" s="53"/>
      <c r="F18" s="53"/>
      <c r="G18" s="85"/>
      <c r="H18" s="84"/>
      <c r="I18" s="53"/>
      <c r="J18" s="53"/>
      <c r="K18" s="132"/>
      <c r="L18" s="133"/>
      <c r="M18" s="592"/>
      <c r="N18" s="707"/>
    </row>
    <row r="19" spans="1:14" s="30" customFormat="1" ht="17.25" customHeight="1">
      <c r="A19" s="818" t="s">
        <v>23</v>
      </c>
      <c r="B19" s="819"/>
      <c r="C19" s="453"/>
      <c r="D19" s="468"/>
      <c r="E19" s="506"/>
      <c r="F19" s="509"/>
      <c r="G19" s="510"/>
      <c r="H19" s="511"/>
      <c r="I19" s="509"/>
      <c r="J19" s="505"/>
      <c r="K19" s="507"/>
      <c r="L19" s="508"/>
      <c r="M19" s="592"/>
      <c r="N19" s="707"/>
    </row>
    <row r="20" spans="1:14" s="30" customFormat="1" ht="39" customHeight="1">
      <c r="A20" s="814" t="s">
        <v>24</v>
      </c>
      <c r="B20" s="815"/>
      <c r="C20" s="815"/>
      <c r="D20" s="815"/>
      <c r="E20" s="815"/>
      <c r="F20" s="815"/>
      <c r="G20" s="815"/>
      <c r="H20" s="815"/>
      <c r="I20" s="692"/>
      <c r="J20" s="57"/>
      <c r="K20" s="57"/>
      <c r="L20" s="420"/>
      <c r="M20" s="420"/>
      <c r="N20" s="707"/>
    </row>
    <row r="21" spans="1:14" s="37" customFormat="1" ht="24" customHeight="1">
      <c r="A21" s="822" t="s">
        <v>263</v>
      </c>
      <c r="B21" s="823"/>
      <c r="C21" s="823"/>
      <c r="D21" s="823"/>
      <c r="E21" s="823"/>
      <c r="F21" s="823"/>
      <c r="G21" s="823"/>
      <c r="H21" s="823"/>
      <c r="I21" s="823"/>
      <c r="J21" s="823"/>
      <c r="K21" s="823"/>
      <c r="L21" s="837"/>
      <c r="M21" s="337"/>
      <c r="N21" s="708"/>
    </row>
    <row r="22" spans="1:14" s="332" customFormat="1" ht="23">
      <c r="A22" s="436" t="s">
        <v>25</v>
      </c>
      <c r="B22" s="436" t="s">
        <v>6</v>
      </c>
      <c r="C22" s="448" t="s">
        <v>7</v>
      </c>
      <c r="D22" s="437" t="s">
        <v>8</v>
      </c>
      <c r="E22" s="438" t="s">
        <v>9</v>
      </c>
      <c r="F22" s="439" t="s">
        <v>10</v>
      </c>
      <c r="G22" s="439" t="s">
        <v>11</v>
      </c>
      <c r="H22" s="439" t="s">
        <v>22</v>
      </c>
      <c r="I22" s="440" t="s">
        <v>12</v>
      </c>
      <c r="J22" s="440" t="s">
        <v>13</v>
      </c>
      <c r="K22" s="440" t="s">
        <v>14</v>
      </c>
      <c r="L22" s="440" t="s">
        <v>15</v>
      </c>
      <c r="M22" s="587"/>
      <c r="N22" s="703"/>
    </row>
    <row r="23" spans="1:14" s="23" customFormat="1" ht="12" customHeight="1">
      <c r="A23" s="449">
        <v>1</v>
      </c>
      <c r="B23" s="449">
        <v>2</v>
      </c>
      <c r="C23" s="449">
        <v>3</v>
      </c>
      <c r="D23" s="449">
        <v>4</v>
      </c>
      <c r="E23" s="450">
        <v>5</v>
      </c>
      <c r="F23" s="451">
        <v>6</v>
      </c>
      <c r="G23" s="449">
        <v>7</v>
      </c>
      <c r="H23" s="449" t="s">
        <v>16</v>
      </c>
      <c r="I23" s="449" t="s">
        <v>17</v>
      </c>
      <c r="J23" s="449">
        <v>10</v>
      </c>
      <c r="K23" s="452">
        <v>11</v>
      </c>
      <c r="L23" s="449">
        <v>12</v>
      </c>
      <c r="M23" s="589"/>
      <c r="N23" s="704"/>
    </row>
    <row r="24" spans="1:14" s="30" customFormat="1" ht="374.25" customHeight="1">
      <c r="A24" s="453">
        <v>1</v>
      </c>
      <c r="B24" s="51" t="s">
        <v>364</v>
      </c>
      <c r="C24" s="38" t="s">
        <v>39</v>
      </c>
      <c r="D24" s="38">
        <v>750</v>
      </c>
      <c r="E24" s="40"/>
      <c r="F24" s="41"/>
      <c r="G24" s="42"/>
      <c r="H24" s="40"/>
      <c r="I24" s="41"/>
      <c r="J24" s="41"/>
      <c r="K24" s="134"/>
      <c r="L24" s="135"/>
      <c r="M24" s="592"/>
      <c r="N24" s="707"/>
    </row>
    <row r="25" spans="1:14" s="338" customFormat="1" ht="334.5" customHeight="1">
      <c r="A25" s="453">
        <v>2</v>
      </c>
      <c r="B25" s="51" t="s">
        <v>139</v>
      </c>
      <c r="C25" s="38" t="s">
        <v>39</v>
      </c>
      <c r="D25" s="38">
        <v>1500</v>
      </c>
      <c r="E25" s="40"/>
      <c r="F25" s="41"/>
      <c r="G25" s="42"/>
      <c r="H25" s="40"/>
      <c r="I25" s="41"/>
      <c r="J25" s="41"/>
      <c r="K25" s="134"/>
      <c r="L25" s="135"/>
      <c r="M25" s="593"/>
      <c r="N25" s="709"/>
    </row>
    <row r="26" spans="1:14" s="30" customFormat="1" ht="366.75" customHeight="1">
      <c r="A26" s="453">
        <v>3</v>
      </c>
      <c r="B26" s="51" t="s">
        <v>365</v>
      </c>
      <c r="C26" s="38" t="s">
        <v>39</v>
      </c>
      <c r="D26" s="38">
        <v>100</v>
      </c>
      <c r="E26" s="40"/>
      <c r="F26" s="41"/>
      <c r="G26" s="42"/>
      <c r="H26" s="40"/>
      <c r="I26" s="41"/>
      <c r="J26" s="41"/>
      <c r="K26" s="134"/>
      <c r="L26" s="135"/>
      <c r="M26" s="592"/>
      <c r="N26" s="707"/>
    </row>
    <row r="27" spans="1:14" s="30" customFormat="1" ht="363" customHeight="1">
      <c r="A27" s="454">
        <v>4</v>
      </c>
      <c r="B27" s="548" t="s">
        <v>366</v>
      </c>
      <c r="C27" s="49"/>
      <c r="D27" s="38">
        <v>3200</v>
      </c>
      <c r="E27" s="40"/>
      <c r="F27" s="41"/>
      <c r="G27" s="42"/>
      <c r="H27" s="40"/>
      <c r="I27" s="41"/>
      <c r="J27" s="41"/>
      <c r="K27" s="134"/>
      <c r="L27" s="135"/>
      <c r="M27" s="592"/>
      <c r="N27" s="707"/>
    </row>
    <row r="28" spans="1:14" s="30" customFormat="1" ht="17.25" customHeight="1">
      <c r="A28" s="818" t="s">
        <v>26</v>
      </c>
      <c r="B28" s="819"/>
      <c r="C28" s="453"/>
      <c r="D28" s="468"/>
      <c r="E28" s="506"/>
      <c r="F28" s="509"/>
      <c r="G28" s="510"/>
      <c r="H28" s="511"/>
      <c r="I28" s="509"/>
      <c r="J28" s="505"/>
      <c r="K28" s="507"/>
      <c r="L28" s="508"/>
      <c r="M28" s="592"/>
      <c r="N28" s="707"/>
    </row>
    <row r="29" spans="1:14" s="30" customFormat="1" ht="39" customHeight="1">
      <c r="A29" s="814" t="s">
        <v>27</v>
      </c>
      <c r="B29" s="815"/>
      <c r="C29" s="815"/>
      <c r="D29" s="815"/>
      <c r="E29" s="815"/>
      <c r="F29" s="815"/>
      <c r="G29" s="815"/>
      <c r="H29" s="815"/>
      <c r="I29" s="692"/>
      <c r="J29" s="57"/>
      <c r="K29" s="57"/>
      <c r="L29" s="420"/>
      <c r="M29" s="420"/>
      <c r="N29" s="707"/>
    </row>
    <row r="30" spans="1:14" s="339" customFormat="1" ht="25.5" customHeight="1">
      <c r="A30" s="835" t="s">
        <v>140</v>
      </c>
      <c r="B30" s="836"/>
      <c r="C30" s="836"/>
      <c r="D30" s="836"/>
      <c r="E30" s="836"/>
      <c r="F30" s="836"/>
      <c r="G30" s="836"/>
      <c r="H30" s="836"/>
      <c r="I30" s="836"/>
      <c r="J30" s="836"/>
      <c r="K30" s="836"/>
      <c r="L30" s="838"/>
      <c r="M30" s="337"/>
      <c r="N30" s="710"/>
    </row>
    <row r="31" spans="1:14" s="332" customFormat="1" ht="23">
      <c r="A31" s="436" t="s">
        <v>25</v>
      </c>
      <c r="B31" s="436" t="s">
        <v>6</v>
      </c>
      <c r="C31" s="448" t="s">
        <v>7</v>
      </c>
      <c r="D31" s="437" t="s">
        <v>8</v>
      </c>
      <c r="E31" s="438" t="s">
        <v>9</v>
      </c>
      <c r="F31" s="439" t="s">
        <v>10</v>
      </c>
      <c r="G31" s="439" t="s">
        <v>11</v>
      </c>
      <c r="H31" s="439" t="s">
        <v>22</v>
      </c>
      <c r="I31" s="440" t="s">
        <v>12</v>
      </c>
      <c r="J31" s="440" t="s">
        <v>13</v>
      </c>
      <c r="K31" s="441" t="s">
        <v>14</v>
      </c>
      <c r="L31" s="440" t="s">
        <v>15</v>
      </c>
      <c r="M31" s="587"/>
      <c r="N31" s="703"/>
    </row>
    <row r="32" spans="1:14" s="23" customFormat="1" ht="12" customHeight="1">
      <c r="A32" s="449">
        <v>1</v>
      </c>
      <c r="B32" s="449">
        <v>2</v>
      </c>
      <c r="C32" s="449">
        <v>3</v>
      </c>
      <c r="D32" s="449">
        <v>4</v>
      </c>
      <c r="E32" s="450">
        <v>5</v>
      </c>
      <c r="F32" s="451">
        <v>6</v>
      </c>
      <c r="G32" s="449">
        <v>7</v>
      </c>
      <c r="H32" s="449" t="s">
        <v>16</v>
      </c>
      <c r="I32" s="449" t="s">
        <v>17</v>
      </c>
      <c r="J32" s="449">
        <v>10</v>
      </c>
      <c r="K32" s="452">
        <v>11</v>
      </c>
      <c r="L32" s="449">
        <v>12</v>
      </c>
      <c r="M32" s="589"/>
      <c r="N32" s="704"/>
    </row>
    <row r="33" spans="1:14 16365:16368" s="30" customFormat="1" ht="294.75" customHeight="1">
      <c r="A33" s="453">
        <v>1</v>
      </c>
      <c r="B33" s="309" t="s">
        <v>399</v>
      </c>
      <c r="C33" s="38" t="s">
        <v>19</v>
      </c>
      <c r="D33" s="38">
        <v>1600</v>
      </c>
      <c r="E33" s="40"/>
      <c r="F33" s="41"/>
      <c r="G33" s="42"/>
      <c r="H33" s="40"/>
      <c r="I33" s="41"/>
      <c r="J33" s="41"/>
      <c r="K33" s="134"/>
      <c r="L33" s="135"/>
      <c r="M33" s="592"/>
      <c r="N33" s="707"/>
    </row>
    <row r="34" spans="1:14 16365:16368" s="30" customFormat="1" ht="17.25" customHeight="1">
      <c r="A34" s="818" t="s">
        <v>29</v>
      </c>
      <c r="B34" s="819"/>
      <c r="C34" s="453"/>
      <c r="D34" s="468"/>
      <c r="E34" s="506"/>
      <c r="F34" s="509"/>
      <c r="G34" s="510"/>
      <c r="H34" s="511"/>
      <c r="I34" s="509"/>
      <c r="J34" s="505"/>
      <c r="K34" s="507"/>
      <c r="L34" s="508"/>
      <c r="M34" s="592"/>
      <c r="N34" s="707"/>
    </row>
    <row r="35" spans="1:14 16365:16368" s="30" customFormat="1" ht="39" customHeight="1">
      <c r="A35" s="814" t="s">
        <v>141</v>
      </c>
      <c r="B35" s="815"/>
      <c r="C35" s="815"/>
      <c r="D35" s="815"/>
      <c r="E35" s="815"/>
      <c r="F35" s="815"/>
      <c r="G35" s="815"/>
      <c r="H35" s="815"/>
      <c r="I35" s="692"/>
      <c r="J35" s="57"/>
      <c r="K35" s="57"/>
      <c r="L35" s="420"/>
      <c r="M35" s="420"/>
      <c r="N35" s="707"/>
    </row>
    <row r="36" spans="1:14 16365:16368" s="37" customFormat="1" ht="26.25" customHeight="1">
      <c r="A36" s="835" t="s">
        <v>142</v>
      </c>
      <c r="B36" s="836"/>
      <c r="C36" s="836"/>
      <c r="D36" s="836"/>
      <c r="E36" s="836"/>
      <c r="F36" s="836"/>
      <c r="G36" s="836"/>
      <c r="H36" s="836"/>
      <c r="I36" s="836"/>
      <c r="J36" s="836"/>
      <c r="K36" s="836"/>
      <c r="L36" s="838"/>
      <c r="M36" s="337"/>
      <c r="N36" s="708"/>
    </row>
    <row r="37" spans="1:14 16365:16368" s="332" customFormat="1" ht="23">
      <c r="A37" s="436" t="s">
        <v>25</v>
      </c>
      <c r="B37" s="436" t="s">
        <v>6</v>
      </c>
      <c r="C37" s="448" t="s">
        <v>7</v>
      </c>
      <c r="D37" s="437" t="s">
        <v>8</v>
      </c>
      <c r="E37" s="438" t="s">
        <v>9</v>
      </c>
      <c r="F37" s="439" t="s">
        <v>10</v>
      </c>
      <c r="G37" s="439" t="s">
        <v>11</v>
      </c>
      <c r="H37" s="439" t="s">
        <v>22</v>
      </c>
      <c r="I37" s="440" t="s">
        <v>12</v>
      </c>
      <c r="J37" s="440" t="s">
        <v>13</v>
      </c>
      <c r="K37" s="441" t="s">
        <v>14</v>
      </c>
      <c r="L37" s="440" t="s">
        <v>15</v>
      </c>
      <c r="M37" s="594"/>
      <c r="N37" s="703"/>
    </row>
    <row r="38" spans="1:14 16365:16368" s="23" customFormat="1" ht="12" customHeight="1">
      <c r="A38" s="449">
        <v>1</v>
      </c>
      <c r="B38" s="449">
        <v>2</v>
      </c>
      <c r="C38" s="449">
        <v>3</v>
      </c>
      <c r="D38" s="449">
        <v>4</v>
      </c>
      <c r="E38" s="450">
        <v>5</v>
      </c>
      <c r="F38" s="451">
        <v>6</v>
      </c>
      <c r="G38" s="449">
        <v>7</v>
      </c>
      <c r="H38" s="449" t="s">
        <v>16</v>
      </c>
      <c r="I38" s="449" t="s">
        <v>17</v>
      </c>
      <c r="J38" s="449">
        <v>10</v>
      </c>
      <c r="K38" s="452">
        <v>11</v>
      </c>
      <c r="L38" s="449">
        <v>12</v>
      </c>
      <c r="M38" s="589"/>
      <c r="N38" s="704"/>
    </row>
    <row r="39" spans="1:14 16365:16368" s="30" customFormat="1" ht="208">
      <c r="A39" s="453">
        <v>1</v>
      </c>
      <c r="B39" s="309" t="s">
        <v>367</v>
      </c>
      <c r="C39" s="38" t="s">
        <v>39</v>
      </c>
      <c r="D39" s="38">
        <v>1500</v>
      </c>
      <c r="E39" s="40"/>
      <c r="F39" s="41"/>
      <c r="G39" s="42"/>
      <c r="H39" s="40"/>
      <c r="I39" s="41"/>
      <c r="J39" s="41"/>
      <c r="K39" s="134"/>
      <c r="L39" s="135"/>
      <c r="M39" s="592"/>
      <c r="N39" s="707"/>
    </row>
    <row r="40" spans="1:14 16365:16368" s="30" customFormat="1" ht="27" customHeight="1">
      <c r="A40" s="453">
        <v>2</v>
      </c>
      <c r="B40" s="309" t="s">
        <v>398</v>
      </c>
      <c r="C40" s="49" t="s">
        <v>39</v>
      </c>
      <c r="D40" s="340">
        <v>1500</v>
      </c>
      <c r="E40" s="40"/>
      <c r="F40" s="41"/>
      <c r="G40" s="42"/>
      <c r="H40" s="40"/>
      <c r="I40" s="41"/>
      <c r="J40" s="41"/>
      <c r="K40" s="134"/>
      <c r="L40" s="135"/>
      <c r="M40" s="592"/>
      <c r="N40" s="711"/>
    </row>
    <row r="41" spans="1:14 16365:16368" s="30" customFormat="1" ht="17.25" customHeight="1">
      <c r="A41" s="818" t="s">
        <v>30</v>
      </c>
      <c r="B41" s="819"/>
      <c r="C41" s="453"/>
      <c r="D41" s="468"/>
      <c r="E41" s="506"/>
      <c r="F41" s="509"/>
      <c r="G41" s="510"/>
      <c r="H41" s="511"/>
      <c r="I41" s="509"/>
      <c r="J41" s="505"/>
      <c r="K41" s="507"/>
      <c r="L41" s="508"/>
      <c r="M41" s="592"/>
      <c r="N41" s="707"/>
      <c r="XEN41" s="30">
        <f>SUM(F41:XEM41)</f>
        <v>0</v>
      </c>
    </row>
    <row r="42" spans="1:14 16365:16368" s="30" customFormat="1" ht="39" customHeight="1">
      <c r="A42" s="814" t="s">
        <v>31</v>
      </c>
      <c r="B42" s="815"/>
      <c r="C42" s="815"/>
      <c r="D42" s="815"/>
      <c r="E42" s="815"/>
      <c r="F42" s="815"/>
      <c r="G42" s="815"/>
      <c r="H42" s="815"/>
      <c r="I42" s="692"/>
      <c r="J42" s="57"/>
      <c r="K42" s="57"/>
      <c r="L42" s="420"/>
      <c r="M42" s="420"/>
      <c r="N42" s="707"/>
    </row>
    <row r="43" spans="1:14 16365:16368" s="341" customFormat="1" ht="25.5" customHeight="1">
      <c r="A43" s="822" t="s">
        <v>143</v>
      </c>
      <c r="B43" s="823"/>
      <c r="C43" s="823"/>
      <c r="D43" s="823"/>
      <c r="E43" s="823"/>
      <c r="F43" s="823"/>
      <c r="G43" s="823"/>
      <c r="H43" s="823"/>
      <c r="I43" s="823"/>
      <c r="J43" s="545"/>
      <c r="K43" s="545"/>
      <c r="L43" s="546"/>
      <c r="M43" s="595"/>
      <c r="N43" s="712"/>
    </row>
    <row r="44" spans="1:14 16365:16368" s="342" customFormat="1" ht="23">
      <c r="A44" s="436" t="s">
        <v>25</v>
      </c>
      <c r="B44" s="436" t="s">
        <v>6</v>
      </c>
      <c r="C44" s="448" t="s">
        <v>7</v>
      </c>
      <c r="D44" s="437" t="s">
        <v>8</v>
      </c>
      <c r="E44" s="438" t="s">
        <v>9</v>
      </c>
      <c r="F44" s="439" t="s">
        <v>10</v>
      </c>
      <c r="G44" s="439" t="s">
        <v>11</v>
      </c>
      <c r="H44" s="439" t="s">
        <v>22</v>
      </c>
      <c r="I44" s="440" t="s">
        <v>12</v>
      </c>
      <c r="J44" s="462" t="s">
        <v>13</v>
      </c>
      <c r="K44" s="464" t="s">
        <v>14</v>
      </c>
      <c r="L44" s="437" t="s">
        <v>15</v>
      </c>
      <c r="M44" s="596"/>
      <c r="N44" s="712"/>
    </row>
    <row r="45" spans="1:14 16365:16368" s="342" customFormat="1" ht="12" customHeight="1">
      <c r="A45" s="449">
        <v>1</v>
      </c>
      <c r="B45" s="449">
        <v>2</v>
      </c>
      <c r="C45" s="449">
        <v>3</v>
      </c>
      <c r="D45" s="449">
        <v>4</v>
      </c>
      <c r="E45" s="450">
        <v>5</v>
      </c>
      <c r="F45" s="451">
        <v>6</v>
      </c>
      <c r="G45" s="449">
        <v>7</v>
      </c>
      <c r="H45" s="449" t="s">
        <v>16</v>
      </c>
      <c r="I45" s="449" t="s">
        <v>17</v>
      </c>
      <c r="J45" s="437">
        <v>10</v>
      </c>
      <c r="K45" s="463">
        <v>11</v>
      </c>
      <c r="L45" s="437">
        <v>12</v>
      </c>
      <c r="M45" s="598"/>
      <c r="N45" s="712"/>
    </row>
    <row r="46" spans="1:14 16365:16368" s="349" customFormat="1" ht="159" customHeight="1">
      <c r="A46" s="453">
        <v>1</v>
      </c>
      <c r="B46" s="309" t="s">
        <v>368</v>
      </c>
      <c r="C46" s="308" t="s">
        <v>39</v>
      </c>
      <c r="D46" s="308">
        <v>18000</v>
      </c>
      <c r="E46" s="343"/>
      <c r="F46" s="344"/>
      <c r="G46" s="345"/>
      <c r="H46" s="346"/>
      <c r="I46" s="344"/>
      <c r="J46" s="347"/>
      <c r="K46" s="348"/>
      <c r="L46" s="347"/>
      <c r="M46" s="599"/>
      <c r="N46" s="713"/>
    </row>
    <row r="47" spans="1:14 16365:16368" s="353" customFormat="1" ht="145.5" customHeight="1">
      <c r="A47" s="444">
        <v>2</v>
      </c>
      <c r="B47" s="547" t="s">
        <v>369</v>
      </c>
      <c r="C47" s="350" t="s">
        <v>39</v>
      </c>
      <c r="D47" s="350">
        <v>19000</v>
      </c>
      <c r="E47" s="351"/>
      <c r="F47" s="344"/>
      <c r="G47" s="352"/>
      <c r="H47" s="346"/>
      <c r="I47" s="351"/>
      <c r="J47" s="347"/>
      <c r="K47" s="348"/>
      <c r="L47" s="347"/>
      <c r="M47" s="601"/>
      <c r="N47" s="714"/>
    </row>
    <row r="48" spans="1:14 16365:16368" s="30" customFormat="1" ht="17.25" customHeight="1">
      <c r="A48" s="818" t="s">
        <v>33</v>
      </c>
      <c r="B48" s="819"/>
      <c r="C48" s="453"/>
      <c r="D48" s="468"/>
      <c r="E48" s="506"/>
      <c r="F48" s="509"/>
      <c r="G48" s="510"/>
      <c r="H48" s="511"/>
      <c r="I48" s="509"/>
      <c r="J48" s="505"/>
      <c r="K48" s="507"/>
      <c r="L48" s="508"/>
      <c r="M48" s="592"/>
      <c r="N48" s="707"/>
      <c r="XEK48" s="30">
        <f>SUM(F48:XEJ48)</f>
        <v>0</v>
      </c>
    </row>
    <row r="49" spans="1:14" s="30" customFormat="1" ht="39" customHeight="1">
      <c r="A49" s="814" t="s">
        <v>34</v>
      </c>
      <c r="B49" s="815"/>
      <c r="C49" s="815"/>
      <c r="D49" s="815"/>
      <c r="E49" s="815"/>
      <c r="F49" s="815"/>
      <c r="G49" s="815"/>
      <c r="H49" s="815"/>
      <c r="I49" s="692"/>
      <c r="J49" s="57"/>
      <c r="K49" s="57"/>
      <c r="L49" s="420"/>
      <c r="M49" s="420"/>
      <c r="N49" s="707"/>
    </row>
    <row r="50" spans="1:14" s="341" customFormat="1" ht="27" customHeight="1">
      <c r="A50" s="835" t="s">
        <v>350</v>
      </c>
      <c r="B50" s="836"/>
      <c r="C50" s="836"/>
      <c r="D50" s="836"/>
      <c r="E50" s="836"/>
      <c r="F50" s="836"/>
      <c r="G50" s="836"/>
      <c r="H50" s="836"/>
      <c r="I50" s="836"/>
      <c r="J50" s="543"/>
      <c r="K50" s="543"/>
      <c r="L50" s="544"/>
      <c r="M50" s="595"/>
      <c r="N50" s="715"/>
    </row>
    <row r="51" spans="1:14" s="342" customFormat="1" ht="23">
      <c r="A51" s="487" t="s">
        <v>25</v>
      </c>
      <c r="B51" s="487" t="s">
        <v>6</v>
      </c>
      <c r="C51" s="488" t="s">
        <v>7</v>
      </c>
      <c r="D51" s="489" t="s">
        <v>8</v>
      </c>
      <c r="E51" s="490" t="s">
        <v>9</v>
      </c>
      <c r="F51" s="491" t="s">
        <v>10</v>
      </c>
      <c r="G51" s="491" t="s">
        <v>11</v>
      </c>
      <c r="H51" s="491" t="s">
        <v>22</v>
      </c>
      <c r="I51" s="492" t="s">
        <v>12</v>
      </c>
      <c r="J51" s="541" t="s">
        <v>13</v>
      </c>
      <c r="K51" s="542" t="s">
        <v>14</v>
      </c>
      <c r="L51" s="489" t="s">
        <v>15</v>
      </c>
      <c r="M51" s="598"/>
      <c r="N51" s="716"/>
    </row>
    <row r="52" spans="1:14" s="342" customFormat="1" ht="12" customHeight="1">
      <c r="A52" s="449">
        <v>1</v>
      </c>
      <c r="B52" s="449">
        <v>2</v>
      </c>
      <c r="C52" s="449">
        <v>3</v>
      </c>
      <c r="D52" s="449">
        <v>4</v>
      </c>
      <c r="E52" s="450">
        <v>5</v>
      </c>
      <c r="F52" s="451">
        <v>6</v>
      </c>
      <c r="G52" s="449">
        <v>7</v>
      </c>
      <c r="H52" s="449" t="s">
        <v>16</v>
      </c>
      <c r="I52" s="449" t="s">
        <v>17</v>
      </c>
      <c r="J52" s="437">
        <v>10</v>
      </c>
      <c r="K52" s="463">
        <v>11</v>
      </c>
      <c r="L52" s="437">
        <v>12</v>
      </c>
      <c r="M52" s="598"/>
      <c r="N52" s="716"/>
    </row>
    <row r="53" spans="1:14" s="353" customFormat="1" ht="32.25" customHeight="1">
      <c r="A53" s="444">
        <v>1</v>
      </c>
      <c r="B53" s="355" t="s">
        <v>370</v>
      </c>
      <c r="C53" s="350" t="s">
        <v>39</v>
      </c>
      <c r="D53" s="350">
        <v>130</v>
      </c>
      <c r="E53" s="351"/>
      <c r="F53" s="351"/>
      <c r="G53" s="352"/>
      <c r="H53" s="351"/>
      <c r="I53" s="351"/>
      <c r="J53" s="356"/>
      <c r="K53" s="356"/>
      <c r="L53" s="357"/>
      <c r="M53" s="602"/>
      <c r="N53" s="714"/>
    </row>
    <row r="54" spans="1:14" s="353" customFormat="1" ht="30" customHeight="1">
      <c r="A54" s="443">
        <v>2</v>
      </c>
      <c r="B54" s="355" t="s">
        <v>371</v>
      </c>
      <c r="C54" s="350" t="s">
        <v>39</v>
      </c>
      <c r="D54" s="358">
        <v>200</v>
      </c>
      <c r="E54" s="351"/>
      <c r="F54" s="351"/>
      <c r="G54" s="352"/>
      <c r="H54" s="351"/>
      <c r="I54" s="351"/>
      <c r="J54" s="356"/>
      <c r="K54" s="356"/>
      <c r="L54" s="357"/>
      <c r="M54" s="603"/>
      <c r="N54" s="714"/>
    </row>
    <row r="55" spans="1:14" s="353" customFormat="1" ht="23.25" customHeight="1">
      <c r="A55" s="444">
        <v>3</v>
      </c>
      <c r="B55" s="355" t="s">
        <v>144</v>
      </c>
      <c r="C55" s="350" t="s">
        <v>39</v>
      </c>
      <c r="D55" s="358">
        <v>110</v>
      </c>
      <c r="E55" s="351"/>
      <c r="F55" s="351"/>
      <c r="G55" s="352"/>
      <c r="H55" s="351"/>
      <c r="I55" s="351"/>
      <c r="J55" s="356"/>
      <c r="K55" s="356"/>
      <c r="L55" s="357"/>
      <c r="M55" s="603"/>
      <c r="N55" s="714"/>
    </row>
    <row r="56" spans="1:14" s="353" customFormat="1" ht="27.75" customHeight="1">
      <c r="A56" s="443">
        <v>4</v>
      </c>
      <c r="B56" s="355" t="s">
        <v>145</v>
      </c>
      <c r="C56" s="350" t="s">
        <v>39</v>
      </c>
      <c r="D56" s="358">
        <v>25</v>
      </c>
      <c r="E56" s="351"/>
      <c r="F56" s="351"/>
      <c r="G56" s="352"/>
      <c r="H56" s="351"/>
      <c r="I56" s="351"/>
      <c r="J56" s="356"/>
      <c r="K56" s="356"/>
      <c r="L56" s="357"/>
      <c r="M56" s="603"/>
      <c r="N56" s="714"/>
    </row>
    <row r="57" spans="1:14" s="354" customFormat="1" ht="24" customHeight="1">
      <c r="A57" s="444">
        <v>5</v>
      </c>
      <c r="B57" s="355" t="s">
        <v>146</v>
      </c>
      <c r="C57" s="350" t="s">
        <v>39</v>
      </c>
      <c r="D57" s="308">
        <v>600</v>
      </c>
      <c r="E57" s="344"/>
      <c r="F57" s="351"/>
      <c r="G57" s="352"/>
      <c r="H57" s="351"/>
      <c r="I57" s="351"/>
      <c r="J57" s="359"/>
      <c r="K57" s="359"/>
      <c r="L57" s="359"/>
      <c r="M57" s="604"/>
      <c r="N57" s="717"/>
    </row>
    <row r="58" spans="1:14" s="354" customFormat="1" ht="25.5" customHeight="1">
      <c r="A58" s="444">
        <v>6</v>
      </c>
      <c r="B58" s="355" t="s">
        <v>372</v>
      </c>
      <c r="C58" s="350" t="s">
        <v>39</v>
      </c>
      <c r="D58" s="308">
        <v>600</v>
      </c>
      <c r="E58" s="344"/>
      <c r="F58" s="351"/>
      <c r="G58" s="352"/>
      <c r="H58" s="351"/>
      <c r="I58" s="351"/>
      <c r="J58" s="359"/>
      <c r="K58" s="359"/>
      <c r="L58" s="359"/>
      <c r="M58" s="605"/>
      <c r="N58" s="717"/>
    </row>
    <row r="59" spans="1:14" s="30" customFormat="1" ht="17.25" customHeight="1">
      <c r="A59" s="818" t="s">
        <v>35</v>
      </c>
      <c r="B59" s="819"/>
      <c r="C59" s="453"/>
      <c r="D59" s="468"/>
      <c r="E59" s="506"/>
      <c r="F59" s="509"/>
      <c r="G59" s="510"/>
      <c r="H59" s="511"/>
      <c r="I59" s="509"/>
      <c r="J59" s="505"/>
      <c r="K59" s="507"/>
      <c r="L59" s="508"/>
      <c r="M59" s="592"/>
      <c r="N59" s="707"/>
    </row>
    <row r="60" spans="1:14" s="30" customFormat="1" ht="39" customHeight="1">
      <c r="A60" s="814" t="s">
        <v>36</v>
      </c>
      <c r="B60" s="815"/>
      <c r="C60" s="815"/>
      <c r="D60" s="815"/>
      <c r="E60" s="815"/>
      <c r="F60" s="815"/>
      <c r="G60" s="815"/>
      <c r="H60" s="815"/>
      <c r="I60" s="692"/>
      <c r="J60" s="57"/>
      <c r="K60" s="57"/>
      <c r="L60" s="420"/>
      <c r="M60" s="420"/>
      <c r="N60" s="707"/>
    </row>
    <row r="61" spans="1:14" s="37" customFormat="1" ht="26.25" customHeight="1">
      <c r="A61" s="849" t="s">
        <v>311</v>
      </c>
      <c r="B61" s="850"/>
      <c r="C61" s="850"/>
      <c r="D61" s="850"/>
      <c r="E61" s="850"/>
      <c r="F61" s="850"/>
      <c r="G61" s="850"/>
      <c r="H61" s="850"/>
      <c r="I61" s="850"/>
      <c r="J61" s="850"/>
      <c r="K61" s="850"/>
      <c r="L61" s="851"/>
      <c r="M61" s="337"/>
      <c r="N61" s="718"/>
    </row>
    <row r="62" spans="1:14" s="332" customFormat="1" ht="23">
      <c r="A62" s="436" t="s">
        <v>25</v>
      </c>
      <c r="B62" s="436" t="s">
        <v>6</v>
      </c>
      <c r="C62" s="448" t="s">
        <v>7</v>
      </c>
      <c r="D62" s="437" t="s">
        <v>8</v>
      </c>
      <c r="E62" s="438" t="s">
        <v>9</v>
      </c>
      <c r="F62" s="439" t="s">
        <v>10</v>
      </c>
      <c r="G62" s="439" t="s">
        <v>11</v>
      </c>
      <c r="H62" s="439" t="s">
        <v>22</v>
      </c>
      <c r="I62" s="440" t="s">
        <v>12</v>
      </c>
      <c r="J62" s="440" t="s">
        <v>13</v>
      </c>
      <c r="K62" s="441" t="s">
        <v>14</v>
      </c>
      <c r="L62" s="440" t="s">
        <v>15</v>
      </c>
      <c r="M62" s="587"/>
      <c r="N62" s="718"/>
    </row>
    <row r="63" spans="1:14" s="23" customFormat="1" ht="12" customHeight="1">
      <c r="A63" s="449">
        <v>1</v>
      </c>
      <c r="B63" s="449">
        <v>2</v>
      </c>
      <c r="C63" s="449">
        <v>3</v>
      </c>
      <c r="D63" s="449">
        <v>4</v>
      </c>
      <c r="E63" s="450">
        <v>5</v>
      </c>
      <c r="F63" s="451">
        <v>6</v>
      </c>
      <c r="G63" s="449">
        <v>7</v>
      </c>
      <c r="H63" s="449" t="s">
        <v>16</v>
      </c>
      <c r="I63" s="449" t="s">
        <v>17</v>
      </c>
      <c r="J63" s="449">
        <v>10</v>
      </c>
      <c r="K63" s="452">
        <v>11</v>
      </c>
      <c r="L63" s="449">
        <v>12</v>
      </c>
      <c r="M63" s="589"/>
      <c r="N63" s="718"/>
    </row>
    <row r="64" spans="1:14" s="52" customFormat="1" ht="26">
      <c r="A64" s="453">
        <v>1</v>
      </c>
      <c r="B64" s="355" t="s">
        <v>227</v>
      </c>
      <c r="C64" s="38" t="s">
        <v>55</v>
      </c>
      <c r="D64" s="38">
        <v>7540</v>
      </c>
      <c r="E64" s="40"/>
      <c r="F64" s="41"/>
      <c r="G64" s="42"/>
      <c r="H64" s="40"/>
      <c r="I64" s="41"/>
      <c r="J64" s="41"/>
      <c r="K64" s="147"/>
      <c r="L64" s="148"/>
      <c r="M64" s="606"/>
      <c r="N64" s="718"/>
    </row>
    <row r="65" spans="1:14" s="52" customFormat="1" ht="29.25" customHeight="1">
      <c r="A65" s="453">
        <v>2</v>
      </c>
      <c r="B65" s="355" t="s">
        <v>228</v>
      </c>
      <c r="C65" s="38" t="s">
        <v>55</v>
      </c>
      <c r="D65" s="38">
        <v>19000</v>
      </c>
      <c r="E65" s="40"/>
      <c r="F65" s="41"/>
      <c r="G65" s="42"/>
      <c r="H65" s="40"/>
      <c r="I65" s="41"/>
      <c r="J65" s="41"/>
      <c r="K65" s="147"/>
      <c r="L65" s="148"/>
      <c r="M65" s="607"/>
      <c r="N65" s="718"/>
    </row>
    <row r="66" spans="1:14" s="52" customFormat="1" ht="39.75" customHeight="1">
      <c r="A66" s="453">
        <v>3</v>
      </c>
      <c r="B66" s="355" t="s">
        <v>229</v>
      </c>
      <c r="C66" s="38" t="s">
        <v>55</v>
      </c>
      <c r="D66" s="38">
        <v>7980</v>
      </c>
      <c r="E66" s="40"/>
      <c r="F66" s="41"/>
      <c r="G66" s="42"/>
      <c r="H66" s="40"/>
      <c r="I66" s="41"/>
      <c r="J66" s="41"/>
      <c r="K66" s="147"/>
      <c r="L66" s="148"/>
      <c r="M66" s="660"/>
      <c r="N66" s="718"/>
    </row>
    <row r="67" spans="1:14" s="52" customFormat="1" ht="24.75" customHeight="1">
      <c r="A67" s="453">
        <v>4</v>
      </c>
      <c r="B67" s="355" t="s">
        <v>230</v>
      </c>
      <c r="C67" s="38" t="s">
        <v>55</v>
      </c>
      <c r="D67" s="38">
        <v>15514</v>
      </c>
      <c r="E67" s="53"/>
      <c r="F67" s="41"/>
      <c r="G67" s="42"/>
      <c r="H67" s="40"/>
      <c r="I67" s="41"/>
      <c r="J67" s="41"/>
      <c r="K67" s="147"/>
      <c r="L67" s="148"/>
      <c r="M67" s="607"/>
      <c r="N67" s="718"/>
    </row>
    <row r="68" spans="1:14" s="25" customFormat="1" ht="28.5" customHeight="1">
      <c r="A68" s="512">
        <v>5</v>
      </c>
      <c r="B68" s="674" t="s">
        <v>373</v>
      </c>
      <c r="C68" s="38" t="s">
        <v>55</v>
      </c>
      <c r="D68" s="426">
        <v>1500</v>
      </c>
      <c r="E68" s="53"/>
      <c r="F68" s="41"/>
      <c r="G68" s="42"/>
      <c r="H68" s="40"/>
      <c r="I68" s="41"/>
      <c r="J68" s="41"/>
      <c r="K68" s="145"/>
      <c r="L68" s="148"/>
      <c r="M68" s="591"/>
      <c r="N68" s="718"/>
    </row>
    <row r="69" spans="1:14" s="30" customFormat="1" ht="17.25" customHeight="1">
      <c r="A69" s="818" t="s">
        <v>37</v>
      </c>
      <c r="B69" s="819"/>
      <c r="C69" s="453"/>
      <c r="D69" s="468"/>
      <c r="E69" s="506"/>
      <c r="F69" s="509"/>
      <c r="G69" s="510"/>
      <c r="H69" s="511"/>
      <c r="I69" s="509"/>
      <c r="J69" s="505"/>
      <c r="K69" s="507"/>
      <c r="L69" s="508"/>
      <c r="M69" s="592"/>
      <c r="N69" s="718"/>
    </row>
    <row r="70" spans="1:14" s="30" customFormat="1" ht="39" customHeight="1">
      <c r="A70" s="814" t="s">
        <v>147</v>
      </c>
      <c r="B70" s="815"/>
      <c r="C70" s="815"/>
      <c r="D70" s="815"/>
      <c r="E70" s="815"/>
      <c r="F70" s="815"/>
      <c r="G70" s="815"/>
      <c r="H70" s="815"/>
      <c r="I70" s="692"/>
      <c r="J70" s="57"/>
      <c r="K70" s="57"/>
      <c r="L70" s="420"/>
      <c r="M70" s="420"/>
      <c r="N70" s="707"/>
    </row>
    <row r="71" spans="1:14" s="360" customFormat="1" ht="24.75" customHeight="1">
      <c r="A71" s="839" t="s">
        <v>312</v>
      </c>
      <c r="B71" s="840"/>
      <c r="C71" s="840"/>
      <c r="D71" s="840"/>
      <c r="E71" s="840"/>
      <c r="F71" s="840"/>
      <c r="G71" s="840"/>
      <c r="H71" s="840"/>
      <c r="I71" s="840"/>
      <c r="J71" s="840"/>
      <c r="K71" s="840"/>
      <c r="L71" s="841"/>
      <c r="M71" s="608"/>
      <c r="N71" s="719"/>
    </row>
    <row r="72" spans="1:14" s="332" customFormat="1" ht="23">
      <c r="A72" s="436" t="s">
        <v>25</v>
      </c>
      <c r="B72" s="436" t="s">
        <v>6</v>
      </c>
      <c r="C72" s="448" t="s">
        <v>7</v>
      </c>
      <c r="D72" s="437" t="s">
        <v>8</v>
      </c>
      <c r="E72" s="438" t="s">
        <v>9</v>
      </c>
      <c r="F72" s="439" t="s">
        <v>10</v>
      </c>
      <c r="G72" s="439" t="s">
        <v>11</v>
      </c>
      <c r="H72" s="439" t="s">
        <v>22</v>
      </c>
      <c r="I72" s="440" t="s">
        <v>12</v>
      </c>
      <c r="J72" s="440" t="s">
        <v>13</v>
      </c>
      <c r="K72" s="441" t="s">
        <v>14</v>
      </c>
      <c r="L72" s="440" t="s">
        <v>15</v>
      </c>
      <c r="M72" s="587"/>
      <c r="N72" s="703"/>
    </row>
    <row r="73" spans="1:14" s="23" customFormat="1" ht="12" customHeight="1">
      <c r="A73" s="449">
        <v>1</v>
      </c>
      <c r="B73" s="449">
        <v>2</v>
      </c>
      <c r="C73" s="449">
        <v>3</v>
      </c>
      <c r="D73" s="449">
        <v>4</v>
      </c>
      <c r="E73" s="450">
        <v>5</v>
      </c>
      <c r="F73" s="451">
        <v>6</v>
      </c>
      <c r="G73" s="449">
        <v>7</v>
      </c>
      <c r="H73" s="449" t="s">
        <v>16</v>
      </c>
      <c r="I73" s="449" t="s">
        <v>17</v>
      </c>
      <c r="J73" s="449">
        <v>10</v>
      </c>
      <c r="K73" s="452">
        <v>11</v>
      </c>
      <c r="L73" s="449">
        <v>12</v>
      </c>
      <c r="M73" s="589"/>
      <c r="N73" s="720"/>
    </row>
    <row r="74" spans="1:14" s="25" customFormat="1" ht="69" customHeight="1">
      <c r="A74" s="443">
        <v>1</v>
      </c>
      <c r="B74" s="539" t="s">
        <v>276</v>
      </c>
      <c r="C74" s="54" t="s">
        <v>39</v>
      </c>
      <c r="D74" s="54">
        <v>1700</v>
      </c>
      <c r="E74" s="53"/>
      <c r="F74" s="41"/>
      <c r="G74" s="42"/>
      <c r="H74" s="40"/>
      <c r="I74" s="41"/>
      <c r="J74" s="87"/>
      <c r="K74" s="147"/>
      <c r="L74" s="148"/>
      <c r="M74" s="609"/>
      <c r="N74" s="721"/>
    </row>
    <row r="75" spans="1:14" s="25" customFormat="1" ht="66.75" customHeight="1">
      <c r="A75" s="443">
        <v>2</v>
      </c>
      <c r="B75" s="539" t="s">
        <v>148</v>
      </c>
      <c r="C75" s="54" t="s">
        <v>39</v>
      </c>
      <c r="D75" s="54">
        <v>1160</v>
      </c>
      <c r="E75" s="53"/>
      <c r="F75" s="41"/>
      <c r="G75" s="42"/>
      <c r="H75" s="40"/>
      <c r="I75" s="41"/>
      <c r="J75" s="87"/>
      <c r="K75" s="149"/>
      <c r="L75" s="148"/>
      <c r="M75" s="591"/>
      <c r="N75" s="722"/>
    </row>
    <row r="76" spans="1:14" s="25" customFormat="1" ht="27.75" customHeight="1">
      <c r="A76" s="443">
        <v>3</v>
      </c>
      <c r="B76" s="305" t="s">
        <v>149</v>
      </c>
      <c r="C76" s="54" t="s">
        <v>39</v>
      </c>
      <c r="D76" s="54">
        <v>6850</v>
      </c>
      <c r="E76" s="53"/>
      <c r="F76" s="41"/>
      <c r="G76" s="42"/>
      <c r="H76" s="40"/>
      <c r="I76" s="41"/>
      <c r="J76" s="87"/>
      <c r="K76" s="149"/>
      <c r="L76" s="148"/>
      <c r="M76" s="591"/>
      <c r="N76" s="723"/>
    </row>
    <row r="77" spans="1:14" s="514" customFormat="1" ht="45" customHeight="1">
      <c r="A77" s="443">
        <v>4</v>
      </c>
      <c r="B77" s="305" t="s">
        <v>266</v>
      </c>
      <c r="C77" s="38" t="s">
        <v>55</v>
      </c>
      <c r="D77" s="38">
        <v>1370</v>
      </c>
      <c r="E77" s="53"/>
      <c r="F77" s="41"/>
      <c r="G77" s="42"/>
      <c r="H77" s="40"/>
      <c r="I77" s="41"/>
      <c r="J77" s="41"/>
      <c r="K77" s="120"/>
      <c r="L77" s="148"/>
      <c r="M77" s="591"/>
      <c r="N77" s="724"/>
    </row>
    <row r="78" spans="1:14" s="30" customFormat="1" ht="33.75" customHeight="1">
      <c r="A78" s="443">
        <v>5</v>
      </c>
      <c r="B78" s="305" t="s">
        <v>150</v>
      </c>
      <c r="C78" s="38" t="s">
        <v>39</v>
      </c>
      <c r="D78" s="38">
        <v>20570</v>
      </c>
      <c r="E78" s="50"/>
      <c r="F78" s="41"/>
      <c r="G78" s="42"/>
      <c r="H78" s="40"/>
      <c r="I78" s="41"/>
      <c r="J78" s="87"/>
      <c r="K78" s="361"/>
      <c r="L78" s="148"/>
      <c r="M78" s="592"/>
      <c r="N78" s="725"/>
    </row>
    <row r="79" spans="1:14" s="30" customFormat="1" ht="17.25" customHeight="1">
      <c r="A79" s="818" t="s">
        <v>38</v>
      </c>
      <c r="B79" s="819"/>
      <c r="C79" s="453"/>
      <c r="D79" s="468"/>
      <c r="E79" s="506"/>
      <c r="F79" s="509"/>
      <c r="G79" s="510"/>
      <c r="H79" s="511"/>
      <c r="I79" s="509"/>
      <c r="J79" s="505"/>
      <c r="K79" s="507"/>
      <c r="L79" s="508"/>
      <c r="M79" s="592"/>
      <c r="N79" s="707"/>
    </row>
    <row r="80" spans="1:14" s="30" customFormat="1" ht="39" customHeight="1">
      <c r="A80" s="814" t="s">
        <v>151</v>
      </c>
      <c r="B80" s="815"/>
      <c r="C80" s="815"/>
      <c r="D80" s="815"/>
      <c r="E80" s="815"/>
      <c r="F80" s="815"/>
      <c r="G80" s="815"/>
      <c r="H80" s="815"/>
      <c r="I80" s="174"/>
      <c r="J80" s="57"/>
      <c r="K80" s="57"/>
      <c r="L80" s="420"/>
      <c r="M80" s="420"/>
      <c r="N80" s="707"/>
    </row>
    <row r="81" spans="1:14" s="551" customFormat="1" ht="28.5" customHeight="1">
      <c r="A81" s="852" t="s">
        <v>313</v>
      </c>
      <c r="B81" s="853"/>
      <c r="C81" s="853"/>
      <c r="D81" s="853"/>
      <c r="E81" s="853"/>
      <c r="F81" s="853"/>
      <c r="G81" s="853"/>
      <c r="H81" s="853"/>
      <c r="I81" s="853"/>
      <c r="J81" s="853"/>
      <c r="K81" s="853"/>
      <c r="L81" s="854"/>
      <c r="M81" s="610"/>
      <c r="N81" s="707"/>
    </row>
    <row r="82" spans="1:14" s="332" customFormat="1" ht="10.5">
      <c r="A82" s="455" t="s">
        <v>25</v>
      </c>
      <c r="B82" s="455" t="s">
        <v>6</v>
      </c>
      <c r="C82" s="456" t="s">
        <v>7</v>
      </c>
      <c r="D82" s="457" t="s">
        <v>8</v>
      </c>
      <c r="E82" s="458" t="s">
        <v>9</v>
      </c>
      <c r="F82" s="459" t="s">
        <v>10</v>
      </c>
      <c r="G82" s="459" t="s">
        <v>11</v>
      </c>
      <c r="H82" s="459" t="s">
        <v>22</v>
      </c>
      <c r="I82" s="460" t="s">
        <v>12</v>
      </c>
      <c r="J82" s="460" t="s">
        <v>13</v>
      </c>
      <c r="K82" s="461" t="s">
        <v>14</v>
      </c>
      <c r="L82" s="460" t="s">
        <v>15</v>
      </c>
      <c r="M82" s="587"/>
      <c r="N82" s="703"/>
    </row>
    <row r="83" spans="1:14" s="23" customFormat="1" ht="12" customHeight="1">
      <c r="A83" s="442">
        <v>1</v>
      </c>
      <c r="B83" s="442">
        <v>2</v>
      </c>
      <c r="C83" s="442">
        <v>3</v>
      </c>
      <c r="D83" s="442">
        <v>4</v>
      </c>
      <c r="E83" s="445">
        <v>5</v>
      </c>
      <c r="F83" s="446">
        <v>6</v>
      </c>
      <c r="G83" s="442">
        <v>7</v>
      </c>
      <c r="H83" s="442" t="s">
        <v>16</v>
      </c>
      <c r="I83" s="442" t="s">
        <v>17</v>
      </c>
      <c r="J83" s="442">
        <v>10</v>
      </c>
      <c r="K83" s="447">
        <v>11</v>
      </c>
      <c r="L83" s="442">
        <v>12</v>
      </c>
      <c r="M83" s="589"/>
      <c r="N83" s="704"/>
    </row>
    <row r="84" spans="1:14" s="25" customFormat="1" ht="72.75" customHeight="1">
      <c r="A84" s="444">
        <v>1</v>
      </c>
      <c r="B84" s="540" t="s">
        <v>374</v>
      </c>
      <c r="C84" s="333" t="s">
        <v>39</v>
      </c>
      <c r="D84" s="333">
        <v>490</v>
      </c>
      <c r="E84" s="363"/>
      <c r="F84" s="363"/>
      <c r="G84" s="364"/>
      <c r="H84" s="363"/>
      <c r="I84" s="363"/>
      <c r="J84" s="363"/>
      <c r="K84" s="152"/>
      <c r="L84" s="365"/>
      <c r="M84" s="611"/>
      <c r="N84" s="726"/>
    </row>
    <row r="85" spans="1:14" s="30" customFormat="1" ht="17.25" customHeight="1">
      <c r="A85" s="818" t="s">
        <v>152</v>
      </c>
      <c r="B85" s="819"/>
      <c r="C85" s="453"/>
      <c r="D85" s="468"/>
      <c r="E85" s="506"/>
      <c r="F85" s="509"/>
      <c r="G85" s="510"/>
      <c r="H85" s="511"/>
      <c r="I85" s="509"/>
      <c r="J85" s="505"/>
      <c r="K85" s="507"/>
      <c r="L85" s="508"/>
      <c r="M85" s="592"/>
      <c r="N85" s="707"/>
    </row>
    <row r="86" spans="1:14" s="30" customFormat="1" ht="39" customHeight="1">
      <c r="A86" s="814" t="s">
        <v>153</v>
      </c>
      <c r="B86" s="815"/>
      <c r="C86" s="815"/>
      <c r="D86" s="815"/>
      <c r="E86" s="815"/>
      <c r="F86" s="815"/>
      <c r="G86" s="815"/>
      <c r="H86" s="815"/>
      <c r="I86" s="692"/>
      <c r="J86" s="57"/>
      <c r="K86" s="57"/>
      <c r="L86" s="420"/>
      <c r="M86" s="420"/>
      <c r="N86" s="707"/>
    </row>
    <row r="87" spans="1:14" s="37" customFormat="1" ht="25.5" customHeight="1">
      <c r="A87" s="835" t="s">
        <v>314</v>
      </c>
      <c r="B87" s="836"/>
      <c r="C87" s="836"/>
      <c r="D87" s="836"/>
      <c r="E87" s="836"/>
      <c r="F87" s="836"/>
      <c r="G87" s="836"/>
      <c r="H87" s="836"/>
      <c r="I87" s="838"/>
      <c r="J87" s="694"/>
      <c r="K87" s="401"/>
      <c r="L87" s="402"/>
      <c r="M87" s="337"/>
      <c r="N87" s="708"/>
    </row>
    <row r="88" spans="1:14" s="332" customFormat="1" ht="23">
      <c r="A88" s="436" t="s">
        <v>25</v>
      </c>
      <c r="B88" s="436" t="s">
        <v>6</v>
      </c>
      <c r="C88" s="448" t="s">
        <v>7</v>
      </c>
      <c r="D88" s="437" t="s">
        <v>8</v>
      </c>
      <c r="E88" s="438" t="s">
        <v>9</v>
      </c>
      <c r="F88" s="439" t="s">
        <v>10</v>
      </c>
      <c r="G88" s="439" t="s">
        <v>11</v>
      </c>
      <c r="H88" s="439" t="s">
        <v>22</v>
      </c>
      <c r="I88" s="440" t="s">
        <v>12</v>
      </c>
      <c r="J88" s="440" t="s">
        <v>13</v>
      </c>
      <c r="K88" s="441" t="s">
        <v>14</v>
      </c>
      <c r="L88" s="440" t="s">
        <v>15</v>
      </c>
      <c r="M88" s="587"/>
      <c r="N88" s="703"/>
    </row>
    <row r="89" spans="1:14" s="23" customFormat="1" ht="12" customHeight="1">
      <c r="A89" s="449">
        <v>1</v>
      </c>
      <c r="B89" s="449">
        <v>2</v>
      </c>
      <c r="C89" s="449">
        <v>3</v>
      </c>
      <c r="D89" s="449">
        <v>4</v>
      </c>
      <c r="E89" s="450">
        <v>5</v>
      </c>
      <c r="F89" s="451">
        <v>6</v>
      </c>
      <c r="G89" s="449">
        <v>7</v>
      </c>
      <c r="H89" s="449" t="s">
        <v>16</v>
      </c>
      <c r="I89" s="449" t="s">
        <v>17</v>
      </c>
      <c r="J89" s="449">
        <v>10</v>
      </c>
      <c r="K89" s="452">
        <v>11</v>
      </c>
      <c r="L89" s="449">
        <v>12</v>
      </c>
      <c r="M89" s="589"/>
      <c r="N89" s="704"/>
    </row>
    <row r="90" spans="1:14" s="30" customFormat="1" ht="61.5" customHeight="1">
      <c r="A90" s="453">
        <v>1</v>
      </c>
      <c r="B90" s="477" t="s">
        <v>262</v>
      </c>
      <c r="C90" s="38" t="s">
        <v>39</v>
      </c>
      <c r="D90" s="38">
        <v>1200</v>
      </c>
      <c r="E90" s="41"/>
      <c r="F90" s="41"/>
      <c r="G90" s="42"/>
      <c r="H90" s="40"/>
      <c r="I90" s="41"/>
      <c r="J90" s="41"/>
      <c r="K90" s="334"/>
      <c r="L90" s="153"/>
      <c r="M90" s="592"/>
      <c r="N90" s="727"/>
    </row>
    <row r="91" spans="1:14" s="30" customFormat="1" ht="17.25" customHeight="1">
      <c r="A91" s="818" t="s">
        <v>40</v>
      </c>
      <c r="B91" s="819"/>
      <c r="C91" s="453"/>
      <c r="D91" s="468"/>
      <c r="E91" s="506"/>
      <c r="F91" s="509"/>
      <c r="G91" s="510"/>
      <c r="H91" s="511"/>
      <c r="I91" s="509"/>
      <c r="J91" s="505"/>
      <c r="K91" s="507"/>
      <c r="L91" s="508"/>
      <c r="M91" s="592"/>
      <c r="N91" s="707"/>
    </row>
    <row r="92" spans="1:14" s="30" customFormat="1" ht="39" customHeight="1">
      <c r="A92" s="814" t="s">
        <v>41</v>
      </c>
      <c r="B92" s="815"/>
      <c r="C92" s="815"/>
      <c r="D92" s="815"/>
      <c r="E92" s="815"/>
      <c r="F92" s="815"/>
      <c r="G92" s="815"/>
      <c r="H92" s="815"/>
      <c r="I92" s="692"/>
      <c r="J92" s="57"/>
      <c r="K92" s="57"/>
      <c r="L92" s="420"/>
      <c r="M92" s="420"/>
      <c r="N92" s="707"/>
    </row>
    <row r="93" spans="1:14" s="366" customFormat="1" ht="26.25" customHeight="1">
      <c r="A93" s="839" t="s">
        <v>315</v>
      </c>
      <c r="B93" s="840"/>
      <c r="C93" s="840"/>
      <c r="D93" s="840"/>
      <c r="E93" s="840"/>
      <c r="F93" s="840"/>
      <c r="G93" s="840"/>
      <c r="H93" s="840"/>
      <c r="I93" s="840"/>
      <c r="J93" s="840"/>
      <c r="K93" s="840"/>
      <c r="L93" s="841"/>
      <c r="M93" s="612"/>
      <c r="N93" s="728"/>
    </row>
    <row r="94" spans="1:14" s="332" customFormat="1" ht="23">
      <c r="A94" s="436" t="s">
        <v>25</v>
      </c>
      <c r="B94" s="436" t="s">
        <v>6</v>
      </c>
      <c r="C94" s="448" t="s">
        <v>7</v>
      </c>
      <c r="D94" s="437" t="s">
        <v>8</v>
      </c>
      <c r="E94" s="438" t="s">
        <v>9</v>
      </c>
      <c r="F94" s="439" t="s">
        <v>10</v>
      </c>
      <c r="G94" s="439" t="s">
        <v>11</v>
      </c>
      <c r="H94" s="439" t="s">
        <v>22</v>
      </c>
      <c r="I94" s="440" t="s">
        <v>12</v>
      </c>
      <c r="J94" s="440" t="s">
        <v>13</v>
      </c>
      <c r="K94" s="441" t="s">
        <v>14</v>
      </c>
      <c r="L94" s="440" t="s">
        <v>15</v>
      </c>
      <c r="M94" s="587"/>
      <c r="N94" s="703"/>
    </row>
    <row r="95" spans="1:14" s="23" customFormat="1" ht="12" customHeight="1">
      <c r="A95" s="449">
        <v>1</v>
      </c>
      <c r="B95" s="449">
        <v>2</v>
      </c>
      <c r="C95" s="449">
        <v>3</v>
      </c>
      <c r="D95" s="449">
        <v>4</v>
      </c>
      <c r="E95" s="450">
        <v>5</v>
      </c>
      <c r="F95" s="451">
        <v>6</v>
      </c>
      <c r="G95" s="449">
        <v>7</v>
      </c>
      <c r="H95" s="449" t="s">
        <v>16</v>
      </c>
      <c r="I95" s="449" t="s">
        <v>17</v>
      </c>
      <c r="J95" s="449">
        <v>10</v>
      </c>
      <c r="K95" s="452">
        <v>11</v>
      </c>
      <c r="L95" s="449">
        <v>12</v>
      </c>
      <c r="M95" s="589"/>
      <c r="N95" s="704"/>
    </row>
    <row r="96" spans="1:14" s="25" customFormat="1" ht="72.75" customHeight="1">
      <c r="A96" s="465">
        <v>1</v>
      </c>
      <c r="B96" s="539" t="s">
        <v>154</v>
      </c>
      <c r="C96" s="54" t="s">
        <v>39</v>
      </c>
      <c r="D96" s="54">
        <v>9250</v>
      </c>
      <c r="E96" s="53"/>
      <c r="F96" s="41"/>
      <c r="G96" s="42"/>
      <c r="H96" s="40"/>
      <c r="I96" s="41"/>
      <c r="J96" s="41"/>
      <c r="K96" s="152"/>
      <c r="L96" s="135"/>
      <c r="M96" s="591"/>
      <c r="N96" s="706"/>
    </row>
    <row r="97" spans="1:14" s="30" customFormat="1" ht="17.25" customHeight="1">
      <c r="A97" s="818" t="s">
        <v>43</v>
      </c>
      <c r="B97" s="819"/>
      <c r="C97" s="453"/>
      <c r="D97" s="468"/>
      <c r="E97" s="506"/>
      <c r="F97" s="509"/>
      <c r="G97" s="510"/>
      <c r="H97" s="511"/>
      <c r="I97" s="509"/>
      <c r="J97" s="505"/>
      <c r="K97" s="507"/>
      <c r="L97" s="508"/>
      <c r="M97" s="592"/>
      <c r="N97" s="707"/>
    </row>
    <row r="98" spans="1:14" s="30" customFormat="1" ht="39" customHeight="1">
      <c r="A98" s="814" t="s">
        <v>44</v>
      </c>
      <c r="B98" s="815"/>
      <c r="C98" s="815"/>
      <c r="D98" s="815"/>
      <c r="E98" s="815"/>
      <c r="F98" s="815"/>
      <c r="G98" s="815"/>
      <c r="H98" s="815"/>
      <c r="I98" s="692"/>
      <c r="J98" s="57"/>
      <c r="K98" s="57"/>
      <c r="L98" s="420"/>
      <c r="M98" s="420"/>
      <c r="N98" s="707"/>
    </row>
    <row r="99" spans="1:14" s="366" customFormat="1" ht="27.75" customHeight="1">
      <c r="A99" s="856" t="s">
        <v>316</v>
      </c>
      <c r="B99" s="857"/>
      <c r="C99" s="857"/>
      <c r="D99" s="857"/>
      <c r="E99" s="857"/>
      <c r="F99" s="857"/>
      <c r="G99" s="857"/>
      <c r="H99" s="857"/>
      <c r="I99" s="857"/>
      <c r="J99" s="857"/>
      <c r="K99" s="857"/>
      <c r="L99" s="858"/>
      <c r="M99" s="612"/>
      <c r="N99" s="728"/>
    </row>
    <row r="100" spans="1:14" s="332" customFormat="1" ht="23">
      <c r="A100" s="436" t="s">
        <v>25</v>
      </c>
      <c r="B100" s="436" t="s">
        <v>6</v>
      </c>
      <c r="C100" s="448" t="s">
        <v>7</v>
      </c>
      <c r="D100" s="437" t="s">
        <v>8</v>
      </c>
      <c r="E100" s="438" t="s">
        <v>9</v>
      </c>
      <c r="F100" s="439" t="s">
        <v>10</v>
      </c>
      <c r="G100" s="439" t="s">
        <v>11</v>
      </c>
      <c r="H100" s="439" t="s">
        <v>22</v>
      </c>
      <c r="I100" s="440" t="s">
        <v>12</v>
      </c>
      <c r="J100" s="440" t="s">
        <v>13</v>
      </c>
      <c r="K100" s="441" t="s">
        <v>14</v>
      </c>
      <c r="L100" s="440" t="s">
        <v>15</v>
      </c>
      <c r="M100" s="587"/>
      <c r="N100" s="703"/>
    </row>
    <row r="101" spans="1:14" s="23" customFormat="1" ht="12" customHeight="1">
      <c r="A101" s="449">
        <v>1</v>
      </c>
      <c r="B101" s="449">
        <v>2</v>
      </c>
      <c r="C101" s="449">
        <v>3</v>
      </c>
      <c r="D101" s="449">
        <v>4</v>
      </c>
      <c r="E101" s="450">
        <v>5</v>
      </c>
      <c r="F101" s="451">
        <v>6</v>
      </c>
      <c r="G101" s="449">
        <v>7</v>
      </c>
      <c r="H101" s="449" t="s">
        <v>16</v>
      </c>
      <c r="I101" s="449" t="s">
        <v>17</v>
      </c>
      <c r="J101" s="449">
        <v>10</v>
      </c>
      <c r="K101" s="452">
        <v>11</v>
      </c>
      <c r="L101" s="449">
        <v>12</v>
      </c>
      <c r="M101" s="589"/>
      <c r="N101" s="704"/>
    </row>
    <row r="102" spans="1:14" s="25" customFormat="1" ht="60" customHeight="1">
      <c r="A102" s="465" t="s">
        <v>28</v>
      </c>
      <c r="B102" s="539" t="s">
        <v>231</v>
      </c>
      <c r="C102" s="54" t="s">
        <v>39</v>
      </c>
      <c r="D102" s="54">
        <v>1850</v>
      </c>
      <c r="E102" s="53"/>
      <c r="F102" s="41"/>
      <c r="G102" s="42"/>
      <c r="H102" s="40"/>
      <c r="I102" s="41"/>
      <c r="J102" s="41"/>
      <c r="K102" s="152"/>
      <c r="L102" s="135"/>
      <c r="M102" s="591"/>
      <c r="N102" s="706"/>
    </row>
    <row r="103" spans="1:14" s="30" customFormat="1" ht="17.25" customHeight="1">
      <c r="A103" s="818" t="s">
        <v>155</v>
      </c>
      <c r="B103" s="819"/>
      <c r="C103" s="453"/>
      <c r="D103" s="468"/>
      <c r="E103" s="506"/>
      <c r="F103" s="509"/>
      <c r="G103" s="510"/>
      <c r="H103" s="511"/>
      <c r="I103" s="509"/>
      <c r="J103" s="505"/>
      <c r="K103" s="507"/>
      <c r="L103" s="508"/>
      <c r="M103" s="592"/>
      <c r="N103" s="707"/>
    </row>
    <row r="104" spans="1:14" s="30" customFormat="1" ht="39" customHeight="1">
      <c r="A104" s="814" t="s">
        <v>45</v>
      </c>
      <c r="B104" s="815"/>
      <c r="C104" s="815"/>
      <c r="D104" s="815"/>
      <c r="E104" s="815"/>
      <c r="F104" s="815"/>
      <c r="G104" s="815"/>
      <c r="H104" s="815"/>
      <c r="I104" s="692"/>
      <c r="J104" s="57"/>
      <c r="K104" s="57"/>
      <c r="L104" s="420"/>
      <c r="M104" s="420"/>
      <c r="N104" s="707"/>
    </row>
    <row r="105" spans="1:14" s="369" customFormat="1" ht="25.5" customHeight="1">
      <c r="A105" s="822" t="s">
        <v>317</v>
      </c>
      <c r="B105" s="823"/>
      <c r="C105" s="823"/>
      <c r="D105" s="823"/>
      <c r="E105" s="823"/>
      <c r="F105" s="823"/>
      <c r="G105" s="823"/>
      <c r="H105" s="823"/>
      <c r="I105" s="823"/>
      <c r="J105" s="823"/>
      <c r="K105" s="823"/>
      <c r="L105" s="837"/>
      <c r="M105" s="613"/>
      <c r="N105" s="729"/>
    </row>
    <row r="106" spans="1:14" s="342" customFormat="1" ht="23">
      <c r="A106" s="436" t="s">
        <v>25</v>
      </c>
      <c r="B106" s="436" t="s">
        <v>6</v>
      </c>
      <c r="C106" s="448" t="s">
        <v>7</v>
      </c>
      <c r="D106" s="437" t="s">
        <v>8</v>
      </c>
      <c r="E106" s="438" t="s">
        <v>9</v>
      </c>
      <c r="F106" s="439" t="s">
        <v>10</v>
      </c>
      <c r="G106" s="439" t="s">
        <v>11</v>
      </c>
      <c r="H106" s="439" t="s">
        <v>22</v>
      </c>
      <c r="I106" s="440" t="s">
        <v>12</v>
      </c>
      <c r="J106" s="437" t="s">
        <v>13</v>
      </c>
      <c r="K106" s="437" t="s">
        <v>14</v>
      </c>
      <c r="L106" s="437" t="s">
        <v>15</v>
      </c>
      <c r="M106" s="598"/>
      <c r="N106" s="716"/>
    </row>
    <row r="107" spans="1:14" s="342" customFormat="1" ht="12" customHeight="1">
      <c r="A107" s="449">
        <v>1</v>
      </c>
      <c r="B107" s="449">
        <v>2</v>
      </c>
      <c r="C107" s="449">
        <v>3</v>
      </c>
      <c r="D107" s="449">
        <v>4</v>
      </c>
      <c r="E107" s="450">
        <v>5</v>
      </c>
      <c r="F107" s="451">
        <v>6</v>
      </c>
      <c r="G107" s="449">
        <v>7</v>
      </c>
      <c r="H107" s="449" t="s">
        <v>16</v>
      </c>
      <c r="I107" s="449" t="s">
        <v>17</v>
      </c>
      <c r="J107" s="437">
        <v>10</v>
      </c>
      <c r="K107" s="463">
        <v>11</v>
      </c>
      <c r="L107" s="437">
        <v>12</v>
      </c>
      <c r="M107" s="598"/>
      <c r="N107" s="716"/>
    </row>
    <row r="108" spans="1:14" s="371" customFormat="1" ht="126" customHeight="1">
      <c r="A108" s="453">
        <v>1</v>
      </c>
      <c r="B108" s="538" t="s">
        <v>260</v>
      </c>
      <c r="C108" s="308" t="s">
        <v>39</v>
      </c>
      <c r="D108" s="370">
        <f>36000+70000</f>
        <v>106000</v>
      </c>
      <c r="E108" s="344"/>
      <c r="F108" s="367"/>
      <c r="G108" s="368"/>
      <c r="H108" s="367"/>
      <c r="I108" s="367"/>
      <c r="J108" s="347"/>
      <c r="K108" s="348"/>
      <c r="L108" s="347"/>
      <c r="M108" s="614"/>
      <c r="N108" s="730"/>
    </row>
    <row r="109" spans="1:14" s="371" customFormat="1" ht="65.25" customHeight="1">
      <c r="A109" s="453">
        <v>2</v>
      </c>
      <c r="B109" s="538" t="s">
        <v>261</v>
      </c>
      <c r="C109" s="308" t="s">
        <v>39</v>
      </c>
      <c r="D109" s="370">
        <f>36000+25000</f>
        <v>61000</v>
      </c>
      <c r="E109" s="344"/>
      <c r="F109" s="367"/>
      <c r="G109" s="368"/>
      <c r="H109" s="367"/>
      <c r="I109" s="367"/>
      <c r="J109" s="347"/>
      <c r="K109" s="348"/>
      <c r="L109" s="347"/>
      <c r="M109" s="614"/>
      <c r="N109" s="730"/>
    </row>
    <row r="110" spans="1:14" s="30" customFormat="1" ht="17.25" customHeight="1">
      <c r="A110" s="818" t="s">
        <v>46</v>
      </c>
      <c r="B110" s="819"/>
      <c r="C110" s="453"/>
      <c r="D110" s="468"/>
      <c r="E110" s="506"/>
      <c r="F110" s="509"/>
      <c r="G110" s="510"/>
      <c r="H110" s="511"/>
      <c r="I110" s="509"/>
      <c r="J110" s="505"/>
      <c r="K110" s="507"/>
      <c r="L110" s="508"/>
      <c r="M110" s="592"/>
      <c r="N110" s="707"/>
    </row>
    <row r="111" spans="1:14" s="30" customFormat="1" ht="39" customHeight="1">
      <c r="A111" s="814" t="s">
        <v>47</v>
      </c>
      <c r="B111" s="815"/>
      <c r="C111" s="815"/>
      <c r="D111" s="815"/>
      <c r="E111" s="815"/>
      <c r="F111" s="815"/>
      <c r="G111" s="815"/>
      <c r="H111" s="815"/>
      <c r="I111" s="692"/>
      <c r="J111" s="57"/>
      <c r="K111" s="57"/>
      <c r="L111" s="420"/>
      <c r="M111" s="420"/>
      <c r="N111" s="707"/>
    </row>
    <row r="112" spans="1:14" s="550" customFormat="1" ht="27" customHeight="1">
      <c r="A112" s="842" t="s">
        <v>351</v>
      </c>
      <c r="B112" s="842"/>
      <c r="C112" s="842"/>
      <c r="D112" s="842"/>
      <c r="E112" s="842"/>
      <c r="F112" s="842"/>
      <c r="G112" s="842"/>
      <c r="H112" s="842"/>
      <c r="I112" s="842"/>
      <c r="J112" s="842"/>
      <c r="K112" s="842"/>
      <c r="L112" s="842"/>
      <c r="M112" s="615"/>
      <c r="N112" s="731"/>
    </row>
    <row r="113" spans="1:14" s="332" customFormat="1" ht="23">
      <c r="A113" s="436" t="s">
        <v>25</v>
      </c>
      <c r="B113" s="436" t="s">
        <v>6</v>
      </c>
      <c r="C113" s="448" t="s">
        <v>7</v>
      </c>
      <c r="D113" s="437" t="s">
        <v>8</v>
      </c>
      <c r="E113" s="438" t="s">
        <v>9</v>
      </c>
      <c r="F113" s="439" t="s">
        <v>10</v>
      </c>
      <c r="G113" s="439" t="s">
        <v>11</v>
      </c>
      <c r="H113" s="439" t="s">
        <v>22</v>
      </c>
      <c r="I113" s="440" t="s">
        <v>12</v>
      </c>
      <c r="J113" s="440" t="s">
        <v>13</v>
      </c>
      <c r="K113" s="441" t="s">
        <v>14</v>
      </c>
      <c r="L113" s="440" t="s">
        <v>15</v>
      </c>
      <c r="M113" s="587"/>
      <c r="N113" s="703"/>
    </row>
    <row r="114" spans="1:14" s="23" customFormat="1" ht="12" customHeight="1">
      <c r="A114" s="449">
        <v>1</v>
      </c>
      <c r="B114" s="449">
        <v>2</v>
      </c>
      <c r="C114" s="449">
        <v>3</v>
      </c>
      <c r="D114" s="449">
        <v>4</v>
      </c>
      <c r="E114" s="450">
        <v>5</v>
      </c>
      <c r="F114" s="451">
        <v>6</v>
      </c>
      <c r="G114" s="449">
        <v>7</v>
      </c>
      <c r="H114" s="449" t="s">
        <v>16</v>
      </c>
      <c r="I114" s="449" t="s">
        <v>17</v>
      </c>
      <c r="J114" s="449">
        <v>10</v>
      </c>
      <c r="K114" s="452">
        <v>11</v>
      </c>
      <c r="L114" s="449">
        <v>12</v>
      </c>
      <c r="M114" s="589"/>
      <c r="N114" s="704"/>
    </row>
    <row r="115" spans="1:14" s="373" customFormat="1" ht="168.75" customHeight="1">
      <c r="A115" s="468" t="s">
        <v>28</v>
      </c>
      <c r="B115" s="538" t="s">
        <v>259</v>
      </c>
      <c r="C115" s="60" t="s">
        <v>39</v>
      </c>
      <c r="D115" s="434">
        <f>120000+140000</f>
        <v>260000</v>
      </c>
      <c r="E115" s="71"/>
      <c r="F115" s="41"/>
      <c r="G115" s="136"/>
      <c r="H115" s="41"/>
      <c r="I115" s="41"/>
      <c r="J115" s="41"/>
      <c r="K115" s="152"/>
      <c r="L115" s="95"/>
      <c r="M115" s="614"/>
      <c r="N115" s="732"/>
    </row>
    <row r="116" spans="1:14" s="30" customFormat="1" ht="17.25" customHeight="1">
      <c r="A116" s="818" t="s">
        <v>48</v>
      </c>
      <c r="B116" s="819"/>
      <c r="C116" s="453"/>
      <c r="D116" s="468"/>
      <c r="E116" s="506"/>
      <c r="F116" s="509"/>
      <c r="G116" s="510"/>
      <c r="H116" s="511"/>
      <c r="I116" s="509"/>
      <c r="J116" s="505"/>
      <c r="K116" s="507"/>
      <c r="L116" s="508"/>
      <c r="M116" s="592"/>
      <c r="N116" s="707"/>
    </row>
    <row r="117" spans="1:14" s="30" customFormat="1" ht="39" customHeight="1">
      <c r="A117" s="814" t="s">
        <v>156</v>
      </c>
      <c r="B117" s="815"/>
      <c r="C117" s="815"/>
      <c r="D117" s="815"/>
      <c r="E117" s="815"/>
      <c r="F117" s="815"/>
      <c r="G117" s="815"/>
      <c r="H117" s="815"/>
      <c r="I117" s="692"/>
      <c r="J117" s="57"/>
      <c r="K117" s="57"/>
      <c r="L117" s="420"/>
      <c r="M117" s="420"/>
      <c r="N117" s="707"/>
    </row>
    <row r="118" spans="1:14" s="372" customFormat="1" ht="15.5" hidden="1">
      <c r="A118" s="803" t="s">
        <v>103</v>
      </c>
      <c r="B118" s="804"/>
      <c r="C118" s="804"/>
      <c r="D118" s="804"/>
      <c r="E118" s="804"/>
      <c r="F118" s="804"/>
      <c r="G118" s="804"/>
      <c r="H118" s="804"/>
      <c r="I118" s="804"/>
      <c r="J118" s="804"/>
      <c r="K118" s="804"/>
      <c r="L118" s="855"/>
      <c r="M118" s="615"/>
      <c r="N118" s="733"/>
    </row>
    <row r="119" spans="1:14" s="332" customFormat="1" ht="10.5" hidden="1">
      <c r="A119" s="326" t="s">
        <v>25</v>
      </c>
      <c r="B119" s="326" t="s">
        <v>6</v>
      </c>
      <c r="C119" s="335" t="s">
        <v>7</v>
      </c>
      <c r="D119" s="327" t="s">
        <v>8</v>
      </c>
      <c r="E119" s="328" t="s">
        <v>9</v>
      </c>
      <c r="F119" s="329" t="s">
        <v>10</v>
      </c>
      <c r="G119" s="329" t="s">
        <v>11</v>
      </c>
      <c r="H119" s="329" t="s">
        <v>22</v>
      </c>
      <c r="I119" s="330" t="s">
        <v>12</v>
      </c>
      <c r="J119" s="330" t="s">
        <v>13</v>
      </c>
      <c r="K119" s="331" t="s">
        <v>14</v>
      </c>
      <c r="L119" s="330" t="s">
        <v>15</v>
      </c>
      <c r="M119" s="587"/>
      <c r="N119" s="703"/>
    </row>
    <row r="120" spans="1:14" s="23" customFormat="1" ht="12" hidden="1" customHeight="1">
      <c r="A120" s="319">
        <v>1</v>
      </c>
      <c r="B120" s="113">
        <v>2</v>
      </c>
      <c r="C120" s="113">
        <v>3</v>
      </c>
      <c r="D120" s="113">
        <v>4</v>
      </c>
      <c r="E120" s="114">
        <v>5</v>
      </c>
      <c r="F120" s="115">
        <v>6</v>
      </c>
      <c r="G120" s="113">
        <v>7</v>
      </c>
      <c r="H120" s="319" t="s">
        <v>16</v>
      </c>
      <c r="I120" s="319" t="s">
        <v>17</v>
      </c>
      <c r="J120" s="319">
        <v>10</v>
      </c>
      <c r="K120" s="318">
        <v>11</v>
      </c>
      <c r="L120" s="319">
        <v>12</v>
      </c>
      <c r="M120" s="589"/>
      <c r="N120" s="704"/>
    </row>
    <row r="121" spans="1:14" s="373" customFormat="1" ht="118.5" hidden="1" customHeight="1">
      <c r="A121" s="167">
        <v>1</v>
      </c>
      <c r="B121" s="39" t="s">
        <v>73</v>
      </c>
      <c r="C121" s="38" t="s">
        <v>32</v>
      </c>
      <c r="D121" s="164">
        <v>20000</v>
      </c>
      <c r="E121" s="41">
        <v>3.65</v>
      </c>
      <c r="F121" s="142">
        <f>D121*E121</f>
        <v>73000</v>
      </c>
      <c r="G121" s="136">
        <v>0.08</v>
      </c>
      <c r="H121" s="41">
        <f>F121*G121</f>
        <v>5840</v>
      </c>
      <c r="I121" s="142">
        <f>F121+H121</f>
        <v>78840</v>
      </c>
      <c r="J121" s="142"/>
      <c r="K121" s="152"/>
      <c r="L121" s="95"/>
      <c r="M121" s="607"/>
      <c r="N121" s="732"/>
    </row>
    <row r="122" spans="1:14" s="15" customFormat="1" ht="17.25" hidden="1" customHeight="1">
      <c r="A122" s="790" t="s">
        <v>74</v>
      </c>
      <c r="B122" s="791"/>
      <c r="C122" s="382"/>
      <c r="D122" s="374"/>
      <c r="E122" s="375"/>
      <c r="F122" s="336">
        <v>0</v>
      </c>
      <c r="G122" s="377"/>
      <c r="H122" s="378">
        <f>SUM(H121)</f>
        <v>5840</v>
      </c>
      <c r="I122" s="376">
        <v>0</v>
      </c>
      <c r="J122" s="379"/>
      <c r="K122" s="380"/>
      <c r="L122" s="381"/>
      <c r="M122" s="617"/>
      <c r="N122" s="734"/>
    </row>
    <row r="123" spans="1:14" s="550" customFormat="1" ht="27.75" customHeight="1">
      <c r="A123" s="822" t="s">
        <v>318</v>
      </c>
      <c r="B123" s="823"/>
      <c r="C123" s="823"/>
      <c r="D123" s="823"/>
      <c r="E123" s="823"/>
      <c r="F123" s="823"/>
      <c r="G123" s="823"/>
      <c r="H123" s="823"/>
      <c r="I123" s="823"/>
      <c r="J123" s="823"/>
      <c r="K123" s="823"/>
      <c r="L123" s="837"/>
      <c r="M123" s="615"/>
      <c r="N123" s="731"/>
    </row>
    <row r="124" spans="1:14" s="332" customFormat="1" ht="23">
      <c r="A124" s="436" t="s">
        <v>25</v>
      </c>
      <c r="B124" s="436" t="s">
        <v>6</v>
      </c>
      <c r="C124" s="448" t="s">
        <v>7</v>
      </c>
      <c r="D124" s="437" t="s">
        <v>8</v>
      </c>
      <c r="E124" s="438" t="s">
        <v>9</v>
      </c>
      <c r="F124" s="439" t="s">
        <v>10</v>
      </c>
      <c r="G124" s="439" t="s">
        <v>11</v>
      </c>
      <c r="H124" s="439" t="s">
        <v>22</v>
      </c>
      <c r="I124" s="440" t="s">
        <v>12</v>
      </c>
      <c r="J124" s="440" t="s">
        <v>13</v>
      </c>
      <c r="K124" s="441" t="s">
        <v>14</v>
      </c>
      <c r="L124" s="440" t="s">
        <v>15</v>
      </c>
      <c r="M124" s="587"/>
      <c r="N124" s="703"/>
    </row>
    <row r="125" spans="1:14" s="23" customFormat="1" ht="12" customHeight="1">
      <c r="A125" s="449">
        <v>1</v>
      </c>
      <c r="B125" s="449">
        <v>2</v>
      </c>
      <c r="C125" s="449">
        <v>3</v>
      </c>
      <c r="D125" s="449">
        <v>4</v>
      </c>
      <c r="E125" s="450">
        <v>5</v>
      </c>
      <c r="F125" s="451">
        <v>6</v>
      </c>
      <c r="G125" s="449">
        <v>7</v>
      </c>
      <c r="H125" s="449" t="s">
        <v>16</v>
      </c>
      <c r="I125" s="449" t="s">
        <v>17</v>
      </c>
      <c r="J125" s="449">
        <v>10</v>
      </c>
      <c r="K125" s="452">
        <v>11</v>
      </c>
      <c r="L125" s="449">
        <v>12</v>
      </c>
      <c r="M125" s="589"/>
      <c r="N125" s="704"/>
    </row>
    <row r="126" spans="1:14" s="32" customFormat="1" ht="80.25" customHeight="1">
      <c r="A126" s="443">
        <v>1</v>
      </c>
      <c r="B126" s="121" t="s">
        <v>258</v>
      </c>
      <c r="C126" s="69" t="s">
        <v>39</v>
      </c>
      <c r="D126" s="69">
        <v>2000</v>
      </c>
      <c r="E126" s="53"/>
      <c r="F126" s="84"/>
      <c r="G126" s="85"/>
      <c r="H126" s="84"/>
      <c r="I126" s="84"/>
      <c r="J126" s="169"/>
      <c r="K126" s="152"/>
      <c r="L126" s="365"/>
      <c r="M126" s="591"/>
      <c r="N126" s="705"/>
    </row>
    <row r="127" spans="1:14" s="30" customFormat="1" ht="17.25" customHeight="1">
      <c r="A127" s="818" t="s">
        <v>49</v>
      </c>
      <c r="B127" s="819"/>
      <c r="C127" s="453"/>
      <c r="D127" s="468"/>
      <c r="E127" s="506"/>
      <c r="F127" s="509"/>
      <c r="G127" s="510"/>
      <c r="H127" s="511"/>
      <c r="I127" s="509"/>
      <c r="J127" s="505"/>
      <c r="K127" s="507"/>
      <c r="L127" s="508"/>
      <c r="M127" s="592"/>
      <c r="N127" s="707"/>
    </row>
    <row r="128" spans="1:14" s="30" customFormat="1" ht="39" customHeight="1">
      <c r="A128" s="814" t="s">
        <v>157</v>
      </c>
      <c r="B128" s="815"/>
      <c r="C128" s="815"/>
      <c r="D128" s="815"/>
      <c r="E128" s="815"/>
      <c r="F128" s="815"/>
      <c r="G128" s="815"/>
      <c r="H128" s="815"/>
      <c r="I128" s="692"/>
      <c r="J128" s="57"/>
      <c r="K128" s="57"/>
      <c r="L128" s="420"/>
      <c r="M128" s="420"/>
      <c r="N128" s="707"/>
    </row>
    <row r="129" spans="1:14" s="550" customFormat="1" ht="26.25" customHeight="1">
      <c r="A129" s="822" t="s">
        <v>319</v>
      </c>
      <c r="B129" s="823"/>
      <c r="C129" s="823"/>
      <c r="D129" s="823"/>
      <c r="E129" s="823"/>
      <c r="F129" s="823"/>
      <c r="G129" s="823"/>
      <c r="H129" s="823"/>
      <c r="I129" s="823"/>
      <c r="J129" s="823"/>
      <c r="K129" s="823"/>
      <c r="L129" s="837"/>
      <c r="M129" s="615"/>
      <c r="N129" s="731"/>
    </row>
    <row r="130" spans="1:14" s="332" customFormat="1" ht="23">
      <c r="A130" s="436" t="s">
        <v>25</v>
      </c>
      <c r="B130" s="436" t="s">
        <v>6</v>
      </c>
      <c r="C130" s="448" t="s">
        <v>7</v>
      </c>
      <c r="D130" s="437" t="s">
        <v>8</v>
      </c>
      <c r="E130" s="438" t="s">
        <v>9</v>
      </c>
      <c r="F130" s="439" t="s">
        <v>10</v>
      </c>
      <c r="G130" s="439" t="s">
        <v>11</v>
      </c>
      <c r="H130" s="439" t="s">
        <v>22</v>
      </c>
      <c r="I130" s="440" t="s">
        <v>12</v>
      </c>
      <c r="J130" s="440" t="s">
        <v>13</v>
      </c>
      <c r="K130" s="441" t="s">
        <v>14</v>
      </c>
      <c r="L130" s="440" t="s">
        <v>15</v>
      </c>
      <c r="M130" s="587"/>
      <c r="N130" s="703"/>
    </row>
    <row r="131" spans="1:14" s="23" customFormat="1" ht="12" customHeight="1">
      <c r="A131" s="449">
        <v>1</v>
      </c>
      <c r="B131" s="449">
        <v>2</v>
      </c>
      <c r="C131" s="449">
        <v>3</v>
      </c>
      <c r="D131" s="449">
        <v>4</v>
      </c>
      <c r="E131" s="450">
        <v>5</v>
      </c>
      <c r="F131" s="451">
        <v>6</v>
      </c>
      <c r="G131" s="449">
        <v>7</v>
      </c>
      <c r="H131" s="449" t="s">
        <v>16</v>
      </c>
      <c r="I131" s="449" t="s">
        <v>17</v>
      </c>
      <c r="J131" s="449">
        <v>10</v>
      </c>
      <c r="K131" s="452">
        <v>11</v>
      </c>
      <c r="L131" s="449">
        <v>12</v>
      </c>
      <c r="M131" s="589"/>
      <c r="N131" s="704"/>
    </row>
    <row r="132" spans="1:14" s="32" customFormat="1" ht="44.25" customHeight="1">
      <c r="A132" s="443">
        <v>1</v>
      </c>
      <c r="B132" s="121" t="s">
        <v>256</v>
      </c>
      <c r="C132" s="69" t="s">
        <v>39</v>
      </c>
      <c r="D132" s="69">
        <v>3450</v>
      </c>
      <c r="E132" s="53"/>
      <c r="F132" s="84"/>
      <c r="G132" s="85"/>
      <c r="H132" s="84"/>
      <c r="I132" s="84"/>
      <c r="J132" s="84"/>
      <c r="K132" s="132"/>
      <c r="L132" s="95"/>
      <c r="M132" s="591"/>
      <c r="N132" s="705"/>
    </row>
    <row r="133" spans="1:14" s="30" customFormat="1" ht="17.25" customHeight="1">
      <c r="A133" s="818" t="s">
        <v>50</v>
      </c>
      <c r="B133" s="819"/>
      <c r="C133" s="453"/>
      <c r="D133" s="468"/>
      <c r="E133" s="506"/>
      <c r="F133" s="509"/>
      <c r="G133" s="510"/>
      <c r="H133" s="511"/>
      <c r="I133" s="509"/>
      <c r="J133" s="505"/>
      <c r="K133" s="507"/>
      <c r="L133" s="508"/>
      <c r="M133" s="592"/>
      <c r="N133" s="707"/>
    </row>
    <row r="134" spans="1:14" s="30" customFormat="1" ht="39" customHeight="1">
      <c r="A134" s="814" t="s">
        <v>158</v>
      </c>
      <c r="B134" s="815"/>
      <c r="C134" s="815"/>
      <c r="D134" s="815"/>
      <c r="E134" s="815"/>
      <c r="F134" s="815"/>
      <c r="G134" s="815"/>
      <c r="H134" s="815"/>
      <c r="I134" s="692"/>
      <c r="J134" s="57"/>
      <c r="K134" s="57"/>
      <c r="L134" s="420"/>
      <c r="M134" s="420"/>
      <c r="N134" s="707"/>
    </row>
    <row r="135" spans="1:14" s="550" customFormat="1" ht="26.25" customHeight="1">
      <c r="A135" s="842" t="s">
        <v>320</v>
      </c>
      <c r="B135" s="842"/>
      <c r="C135" s="842"/>
      <c r="D135" s="842"/>
      <c r="E135" s="842"/>
      <c r="F135" s="842"/>
      <c r="G135" s="842"/>
      <c r="H135" s="842"/>
      <c r="I135" s="842"/>
      <c r="J135" s="842"/>
      <c r="K135" s="842"/>
      <c r="L135" s="842"/>
      <c r="M135" s="615"/>
      <c r="N135" s="731"/>
    </row>
    <row r="136" spans="1:14" s="332" customFormat="1" ht="23">
      <c r="A136" s="436" t="s">
        <v>25</v>
      </c>
      <c r="B136" s="436" t="s">
        <v>6</v>
      </c>
      <c r="C136" s="448" t="s">
        <v>7</v>
      </c>
      <c r="D136" s="437" t="s">
        <v>8</v>
      </c>
      <c r="E136" s="438" t="s">
        <v>9</v>
      </c>
      <c r="F136" s="439" t="s">
        <v>10</v>
      </c>
      <c r="G136" s="439" t="s">
        <v>11</v>
      </c>
      <c r="H136" s="439" t="s">
        <v>22</v>
      </c>
      <c r="I136" s="440" t="s">
        <v>12</v>
      </c>
      <c r="J136" s="440" t="s">
        <v>13</v>
      </c>
      <c r="K136" s="441" t="s">
        <v>14</v>
      </c>
      <c r="L136" s="440" t="s">
        <v>15</v>
      </c>
      <c r="M136" s="587"/>
      <c r="N136" s="703"/>
    </row>
    <row r="137" spans="1:14" s="23" customFormat="1" ht="12" customHeight="1">
      <c r="A137" s="449">
        <v>1</v>
      </c>
      <c r="B137" s="449">
        <v>2</v>
      </c>
      <c r="C137" s="449">
        <v>3</v>
      </c>
      <c r="D137" s="449">
        <v>4</v>
      </c>
      <c r="E137" s="450">
        <v>5</v>
      </c>
      <c r="F137" s="451">
        <v>6</v>
      </c>
      <c r="G137" s="449">
        <v>7</v>
      </c>
      <c r="H137" s="449" t="s">
        <v>16</v>
      </c>
      <c r="I137" s="449" t="s">
        <v>17</v>
      </c>
      <c r="J137" s="449">
        <v>10</v>
      </c>
      <c r="K137" s="452">
        <v>11</v>
      </c>
      <c r="L137" s="449">
        <v>12</v>
      </c>
      <c r="M137" s="589"/>
      <c r="N137" s="704"/>
    </row>
    <row r="138" spans="1:14" s="32" customFormat="1" ht="73.5" customHeight="1">
      <c r="A138" s="443">
        <v>1</v>
      </c>
      <c r="B138" s="121" t="s">
        <v>257</v>
      </c>
      <c r="C138" s="69" t="s">
        <v>39</v>
      </c>
      <c r="D138" s="69">
        <f>15000+8500</f>
        <v>23500</v>
      </c>
      <c r="E138" s="53"/>
      <c r="F138" s="171"/>
      <c r="G138" s="85"/>
      <c r="H138" s="84"/>
      <c r="I138" s="84"/>
      <c r="J138" s="84"/>
      <c r="K138" s="152"/>
      <c r="L138" s="95"/>
      <c r="M138" s="591"/>
      <c r="N138" s="705"/>
    </row>
    <row r="139" spans="1:14" s="30" customFormat="1" ht="17.25" customHeight="1">
      <c r="A139" s="818" t="s">
        <v>193</v>
      </c>
      <c r="B139" s="819"/>
      <c r="C139" s="453"/>
      <c r="D139" s="468"/>
      <c r="E139" s="506"/>
      <c r="F139" s="509"/>
      <c r="G139" s="510"/>
      <c r="H139" s="511"/>
      <c r="I139" s="509"/>
      <c r="J139" s="505"/>
      <c r="K139" s="507"/>
      <c r="L139" s="508"/>
      <c r="M139" s="592"/>
      <c r="N139" s="707"/>
    </row>
    <row r="140" spans="1:14" s="30" customFormat="1" ht="39" customHeight="1">
      <c r="A140" s="814" t="s">
        <v>226</v>
      </c>
      <c r="B140" s="815"/>
      <c r="C140" s="815"/>
      <c r="D140" s="815"/>
      <c r="E140" s="815"/>
      <c r="F140" s="815"/>
      <c r="G140" s="815"/>
      <c r="H140" s="815"/>
      <c r="I140" s="692"/>
      <c r="J140" s="57"/>
      <c r="K140" s="57"/>
      <c r="L140" s="420"/>
      <c r="M140" s="420"/>
      <c r="N140" s="707"/>
    </row>
    <row r="141" spans="1:14" s="550" customFormat="1" ht="27" customHeight="1">
      <c r="A141" s="822" t="s">
        <v>321</v>
      </c>
      <c r="B141" s="823"/>
      <c r="C141" s="823"/>
      <c r="D141" s="823"/>
      <c r="E141" s="823"/>
      <c r="F141" s="823"/>
      <c r="G141" s="823"/>
      <c r="H141" s="823"/>
      <c r="I141" s="823"/>
      <c r="J141" s="823"/>
      <c r="K141" s="823"/>
      <c r="L141" s="837"/>
      <c r="M141" s="661"/>
      <c r="N141" s="731"/>
    </row>
    <row r="142" spans="1:14" s="332" customFormat="1" ht="23">
      <c r="A142" s="436" t="s">
        <v>25</v>
      </c>
      <c r="B142" s="436" t="s">
        <v>6</v>
      </c>
      <c r="C142" s="448" t="s">
        <v>7</v>
      </c>
      <c r="D142" s="437" t="s">
        <v>8</v>
      </c>
      <c r="E142" s="438" t="s">
        <v>9</v>
      </c>
      <c r="F142" s="439" t="s">
        <v>10</v>
      </c>
      <c r="G142" s="439" t="s">
        <v>11</v>
      </c>
      <c r="H142" s="439" t="s">
        <v>22</v>
      </c>
      <c r="I142" s="440" t="s">
        <v>12</v>
      </c>
      <c r="J142" s="440" t="s">
        <v>13</v>
      </c>
      <c r="K142" s="441" t="s">
        <v>14</v>
      </c>
      <c r="L142" s="440" t="s">
        <v>15</v>
      </c>
      <c r="M142" s="587"/>
      <c r="N142" s="703"/>
    </row>
    <row r="143" spans="1:14" s="23" customFormat="1" ht="12" customHeight="1">
      <c r="A143" s="449">
        <v>1</v>
      </c>
      <c r="B143" s="449">
        <v>2</v>
      </c>
      <c r="C143" s="449">
        <v>3</v>
      </c>
      <c r="D143" s="449">
        <v>4</v>
      </c>
      <c r="E143" s="450">
        <v>5</v>
      </c>
      <c r="F143" s="451">
        <v>6</v>
      </c>
      <c r="G143" s="449">
        <v>7</v>
      </c>
      <c r="H143" s="449" t="s">
        <v>16</v>
      </c>
      <c r="I143" s="449" t="s">
        <v>17</v>
      </c>
      <c r="J143" s="449">
        <v>10</v>
      </c>
      <c r="K143" s="452">
        <v>11</v>
      </c>
      <c r="L143" s="449">
        <v>12</v>
      </c>
      <c r="M143" s="589"/>
      <c r="N143" s="704"/>
    </row>
    <row r="144" spans="1:14" s="32" customFormat="1" ht="255" customHeight="1">
      <c r="A144" s="443">
        <v>1</v>
      </c>
      <c r="B144" s="121" t="s">
        <v>159</v>
      </c>
      <c r="C144" s="69" t="s">
        <v>39</v>
      </c>
      <c r="D144" s="69">
        <v>12000</v>
      </c>
      <c r="E144" s="53"/>
      <c r="F144" s="84"/>
      <c r="G144" s="85"/>
      <c r="H144" s="84"/>
      <c r="I144" s="84"/>
      <c r="J144" s="84"/>
      <c r="K144" s="172"/>
      <c r="L144" s="153"/>
      <c r="M144" s="591"/>
      <c r="N144" s="705"/>
    </row>
    <row r="145" spans="1:14" s="32" customFormat="1" ht="59.25" customHeight="1">
      <c r="A145" s="443">
        <v>2</v>
      </c>
      <c r="B145" s="121" t="s">
        <v>375</v>
      </c>
      <c r="C145" s="69"/>
      <c r="D145" s="69">
        <v>5000</v>
      </c>
      <c r="E145" s="53"/>
      <c r="F145" s="84"/>
      <c r="G145" s="85"/>
      <c r="H145" s="84"/>
      <c r="I145" s="84"/>
      <c r="J145" s="84"/>
      <c r="K145" s="172"/>
      <c r="L145" s="153"/>
      <c r="M145" s="591"/>
      <c r="N145" s="705"/>
    </row>
    <row r="146" spans="1:14" s="32" customFormat="1" ht="52.5" customHeight="1">
      <c r="A146" s="443">
        <v>3</v>
      </c>
      <c r="B146" s="121" t="s">
        <v>232</v>
      </c>
      <c r="C146" s="69" t="s">
        <v>39</v>
      </c>
      <c r="D146" s="69">
        <v>4700</v>
      </c>
      <c r="E146" s="53"/>
      <c r="F146" s="84"/>
      <c r="G146" s="85"/>
      <c r="H146" s="84"/>
      <c r="I146" s="84"/>
      <c r="J146" s="84"/>
      <c r="K146" s="132"/>
      <c r="L146" s="133"/>
      <c r="M146" s="591"/>
      <c r="N146" s="705"/>
    </row>
    <row r="147" spans="1:14" s="72" customFormat="1" ht="48" customHeight="1">
      <c r="A147" s="466">
        <v>4</v>
      </c>
      <c r="B147" s="70" t="s">
        <v>376</v>
      </c>
      <c r="C147" s="60" t="s">
        <v>76</v>
      </c>
      <c r="D147" s="60">
        <v>650</v>
      </c>
      <c r="E147" s="53"/>
      <c r="F147" s="84"/>
      <c r="G147" s="85"/>
      <c r="H147" s="84"/>
      <c r="I147" s="84"/>
      <c r="J147" s="71"/>
      <c r="K147" s="383"/>
      <c r="L147" s="327"/>
      <c r="M147" s="591"/>
      <c r="N147" s="735"/>
    </row>
    <row r="148" spans="1:14" s="30" customFormat="1" ht="17.25" customHeight="1">
      <c r="A148" s="818" t="s">
        <v>53</v>
      </c>
      <c r="B148" s="819"/>
      <c r="C148" s="453"/>
      <c r="D148" s="468"/>
      <c r="E148" s="506"/>
      <c r="F148" s="509"/>
      <c r="G148" s="510"/>
      <c r="H148" s="511"/>
      <c r="I148" s="509"/>
      <c r="J148" s="505"/>
      <c r="K148" s="507"/>
      <c r="L148" s="508"/>
      <c r="M148" s="592"/>
      <c r="N148" s="707"/>
    </row>
    <row r="149" spans="1:14" s="30" customFormat="1" ht="39" customHeight="1">
      <c r="A149" s="814" t="s">
        <v>177</v>
      </c>
      <c r="B149" s="815"/>
      <c r="C149" s="815"/>
      <c r="D149" s="815"/>
      <c r="E149" s="815"/>
      <c r="F149" s="815"/>
      <c r="G149" s="815"/>
      <c r="H149" s="815"/>
      <c r="I149" s="692"/>
      <c r="J149" s="57"/>
      <c r="K149" s="57"/>
      <c r="L149" s="420"/>
      <c r="M149" s="420"/>
      <c r="N149" s="707"/>
    </row>
    <row r="150" spans="1:14" s="550" customFormat="1" ht="27.75" customHeight="1">
      <c r="A150" s="822" t="s">
        <v>322</v>
      </c>
      <c r="B150" s="823"/>
      <c r="C150" s="823"/>
      <c r="D150" s="823"/>
      <c r="E150" s="823"/>
      <c r="F150" s="823"/>
      <c r="G150" s="823"/>
      <c r="H150" s="823"/>
      <c r="I150" s="823"/>
      <c r="J150" s="823"/>
      <c r="K150" s="823"/>
      <c r="L150" s="837"/>
      <c r="M150" s="615"/>
      <c r="N150" s="731"/>
    </row>
    <row r="151" spans="1:14" s="332" customFormat="1" ht="23">
      <c r="A151" s="436" t="s">
        <v>25</v>
      </c>
      <c r="B151" s="436" t="s">
        <v>6</v>
      </c>
      <c r="C151" s="448" t="s">
        <v>7</v>
      </c>
      <c r="D151" s="437" t="s">
        <v>8</v>
      </c>
      <c r="E151" s="438" t="s">
        <v>9</v>
      </c>
      <c r="F151" s="439" t="s">
        <v>10</v>
      </c>
      <c r="G151" s="439" t="s">
        <v>11</v>
      </c>
      <c r="H151" s="439" t="s">
        <v>22</v>
      </c>
      <c r="I151" s="440" t="s">
        <v>12</v>
      </c>
      <c r="J151" s="440" t="s">
        <v>13</v>
      </c>
      <c r="K151" s="441" t="s">
        <v>14</v>
      </c>
      <c r="L151" s="440" t="s">
        <v>15</v>
      </c>
      <c r="M151" s="587"/>
      <c r="N151" s="703"/>
    </row>
    <row r="152" spans="1:14" s="23" customFormat="1" ht="12" customHeight="1">
      <c r="A152" s="449">
        <v>1</v>
      </c>
      <c r="B152" s="449">
        <v>2</v>
      </c>
      <c r="C152" s="449">
        <v>3</v>
      </c>
      <c r="D152" s="449">
        <v>4</v>
      </c>
      <c r="E152" s="450">
        <v>5</v>
      </c>
      <c r="F152" s="451">
        <v>6</v>
      </c>
      <c r="G152" s="449">
        <v>7</v>
      </c>
      <c r="H152" s="449" t="s">
        <v>16</v>
      </c>
      <c r="I152" s="449" t="s">
        <v>17</v>
      </c>
      <c r="J152" s="449">
        <v>10</v>
      </c>
      <c r="K152" s="452">
        <v>11</v>
      </c>
      <c r="L152" s="449">
        <v>12</v>
      </c>
      <c r="M152" s="589"/>
      <c r="N152" s="704"/>
    </row>
    <row r="153" spans="1:14" s="32" customFormat="1" ht="120.75" customHeight="1">
      <c r="A153" s="443">
        <v>1</v>
      </c>
      <c r="B153" s="31" t="s">
        <v>310</v>
      </c>
      <c r="C153" s="69" t="s">
        <v>78</v>
      </c>
      <c r="D153" s="69">
        <v>9600</v>
      </c>
      <c r="E153" s="53"/>
      <c r="F153" s="84"/>
      <c r="G153" s="85"/>
      <c r="H153" s="84"/>
      <c r="I153" s="84"/>
      <c r="J153" s="84"/>
      <c r="K153" s="152"/>
      <c r="L153" s="95"/>
      <c r="M153" s="591"/>
      <c r="N153" s="705"/>
    </row>
    <row r="154" spans="1:14" s="30" customFormat="1" ht="17.25" customHeight="1">
      <c r="A154" s="818" t="s">
        <v>205</v>
      </c>
      <c r="B154" s="819"/>
      <c r="C154" s="453"/>
      <c r="D154" s="468"/>
      <c r="E154" s="506"/>
      <c r="F154" s="509"/>
      <c r="G154" s="510"/>
      <c r="H154" s="511"/>
      <c r="I154" s="509"/>
      <c r="J154" s="505"/>
      <c r="K154" s="507"/>
      <c r="L154" s="508"/>
      <c r="M154" s="592"/>
      <c r="N154" s="707"/>
    </row>
    <row r="155" spans="1:14" s="30" customFormat="1" ht="39" customHeight="1">
      <c r="A155" s="814" t="s">
        <v>206</v>
      </c>
      <c r="B155" s="815"/>
      <c r="C155" s="815"/>
      <c r="D155" s="815"/>
      <c r="E155" s="815"/>
      <c r="F155" s="815"/>
      <c r="G155" s="815"/>
      <c r="H155" s="815"/>
      <c r="I155" s="692"/>
      <c r="J155" s="57"/>
      <c r="K155" s="57"/>
      <c r="L155" s="420"/>
      <c r="M155" s="420"/>
      <c r="N155" s="707"/>
    </row>
    <row r="156" spans="1:14" s="550" customFormat="1" ht="27.75" customHeight="1">
      <c r="A156" s="822" t="s">
        <v>323</v>
      </c>
      <c r="B156" s="823"/>
      <c r="C156" s="823"/>
      <c r="D156" s="823"/>
      <c r="E156" s="823"/>
      <c r="F156" s="823"/>
      <c r="G156" s="823"/>
      <c r="H156" s="823"/>
      <c r="I156" s="823"/>
      <c r="J156" s="823"/>
      <c r="K156" s="823"/>
      <c r="L156" s="837"/>
      <c r="M156" s="615"/>
      <c r="N156" s="731"/>
    </row>
    <row r="157" spans="1:14" s="332" customFormat="1" ht="23">
      <c r="A157" s="436" t="s">
        <v>25</v>
      </c>
      <c r="B157" s="436" t="s">
        <v>6</v>
      </c>
      <c r="C157" s="448" t="s">
        <v>7</v>
      </c>
      <c r="D157" s="437" t="s">
        <v>8</v>
      </c>
      <c r="E157" s="438" t="s">
        <v>9</v>
      </c>
      <c r="F157" s="439" t="s">
        <v>10</v>
      </c>
      <c r="G157" s="439" t="s">
        <v>11</v>
      </c>
      <c r="H157" s="439" t="s">
        <v>22</v>
      </c>
      <c r="I157" s="440" t="s">
        <v>12</v>
      </c>
      <c r="J157" s="440" t="s">
        <v>13</v>
      </c>
      <c r="K157" s="441" t="s">
        <v>14</v>
      </c>
      <c r="L157" s="440" t="s">
        <v>15</v>
      </c>
      <c r="M157" s="587"/>
      <c r="N157" s="703"/>
    </row>
    <row r="158" spans="1:14" s="23" customFormat="1" ht="12" customHeight="1">
      <c r="A158" s="449">
        <v>1</v>
      </c>
      <c r="B158" s="449">
        <v>2</v>
      </c>
      <c r="C158" s="449">
        <v>3</v>
      </c>
      <c r="D158" s="449">
        <v>4</v>
      </c>
      <c r="E158" s="450">
        <v>5</v>
      </c>
      <c r="F158" s="451">
        <v>6</v>
      </c>
      <c r="G158" s="449">
        <v>7</v>
      </c>
      <c r="H158" s="449" t="s">
        <v>16</v>
      </c>
      <c r="I158" s="449" t="s">
        <v>17</v>
      </c>
      <c r="J158" s="449">
        <v>10</v>
      </c>
      <c r="K158" s="452">
        <v>11</v>
      </c>
      <c r="L158" s="449">
        <v>12</v>
      </c>
      <c r="M158" s="589"/>
      <c r="N158" s="704"/>
    </row>
    <row r="159" spans="1:14" s="32" customFormat="1" ht="30" customHeight="1">
      <c r="A159" s="443">
        <v>1</v>
      </c>
      <c r="B159" s="121" t="s">
        <v>277</v>
      </c>
      <c r="C159" s="173" t="s">
        <v>39</v>
      </c>
      <c r="D159" s="69">
        <v>40000</v>
      </c>
      <c r="E159" s="53"/>
      <c r="F159" s="84"/>
      <c r="G159" s="85"/>
      <c r="H159" s="84"/>
      <c r="I159" s="84"/>
      <c r="J159" s="84"/>
      <c r="K159" s="691"/>
      <c r="L159" s="322"/>
      <c r="M159" s="591"/>
      <c r="N159" s="705"/>
    </row>
    <row r="160" spans="1:14" s="30" customFormat="1" ht="17.25" customHeight="1">
      <c r="A160" s="818" t="s">
        <v>56</v>
      </c>
      <c r="B160" s="819"/>
      <c r="C160" s="453"/>
      <c r="D160" s="468"/>
      <c r="E160" s="506"/>
      <c r="F160" s="509"/>
      <c r="G160" s="510"/>
      <c r="H160" s="511"/>
      <c r="I160" s="509"/>
      <c r="J160" s="505"/>
      <c r="K160" s="507"/>
      <c r="L160" s="508"/>
      <c r="M160" s="592"/>
      <c r="N160" s="707"/>
    </row>
    <row r="161" spans="1:14" s="30" customFormat="1" ht="39" customHeight="1">
      <c r="A161" s="814" t="s">
        <v>2</v>
      </c>
      <c r="B161" s="815"/>
      <c r="C161" s="815"/>
      <c r="D161" s="815"/>
      <c r="E161" s="815"/>
      <c r="F161" s="815"/>
      <c r="G161" s="815"/>
      <c r="H161" s="815"/>
      <c r="I161" s="692"/>
      <c r="J161" s="57"/>
      <c r="K161" s="57"/>
      <c r="L161" s="420"/>
      <c r="M161" s="420"/>
      <c r="N161" s="707"/>
    </row>
    <row r="162" spans="1:14" s="550" customFormat="1" ht="27" customHeight="1">
      <c r="A162" s="822" t="s">
        <v>324</v>
      </c>
      <c r="B162" s="823"/>
      <c r="C162" s="823"/>
      <c r="D162" s="823"/>
      <c r="E162" s="823"/>
      <c r="F162" s="823"/>
      <c r="G162" s="823"/>
      <c r="H162" s="823"/>
      <c r="I162" s="823"/>
      <c r="J162" s="823"/>
      <c r="K162" s="823"/>
      <c r="L162" s="837"/>
      <c r="M162" s="616"/>
      <c r="N162" s="731"/>
    </row>
    <row r="163" spans="1:14" s="332" customFormat="1" ht="23">
      <c r="A163" s="436" t="s">
        <v>25</v>
      </c>
      <c r="B163" s="436" t="s">
        <v>6</v>
      </c>
      <c r="C163" s="448" t="s">
        <v>7</v>
      </c>
      <c r="D163" s="437" t="s">
        <v>8</v>
      </c>
      <c r="E163" s="438" t="s">
        <v>9</v>
      </c>
      <c r="F163" s="439" t="s">
        <v>10</v>
      </c>
      <c r="G163" s="439" t="s">
        <v>11</v>
      </c>
      <c r="H163" s="439" t="s">
        <v>22</v>
      </c>
      <c r="I163" s="440" t="s">
        <v>12</v>
      </c>
      <c r="J163" s="440" t="s">
        <v>13</v>
      </c>
      <c r="K163" s="441" t="s">
        <v>14</v>
      </c>
      <c r="L163" s="440" t="s">
        <v>15</v>
      </c>
      <c r="M163" s="588"/>
      <c r="N163" s="703"/>
    </row>
    <row r="164" spans="1:14" s="23" customFormat="1" ht="12" customHeight="1">
      <c r="A164" s="449">
        <v>1</v>
      </c>
      <c r="B164" s="449">
        <v>2</v>
      </c>
      <c r="C164" s="449">
        <v>3</v>
      </c>
      <c r="D164" s="449">
        <v>4</v>
      </c>
      <c r="E164" s="450">
        <v>5</v>
      </c>
      <c r="F164" s="451">
        <v>6</v>
      </c>
      <c r="G164" s="449">
        <v>7</v>
      </c>
      <c r="H164" s="449" t="s">
        <v>16</v>
      </c>
      <c r="I164" s="449" t="s">
        <v>17</v>
      </c>
      <c r="J164" s="449">
        <v>10</v>
      </c>
      <c r="K164" s="452">
        <v>11</v>
      </c>
      <c r="L164" s="449">
        <v>12</v>
      </c>
      <c r="M164" s="421"/>
      <c r="N164" s="704"/>
    </row>
    <row r="165" spans="1:14" s="384" customFormat="1" ht="183" customHeight="1">
      <c r="A165" s="469">
        <v>1</v>
      </c>
      <c r="B165" s="76" t="s">
        <v>377</v>
      </c>
      <c r="C165" s="38" t="s">
        <v>79</v>
      </c>
      <c r="D165" s="38">
        <v>200</v>
      </c>
      <c r="E165" s="71"/>
      <c r="F165" s="41"/>
      <c r="G165" s="136"/>
      <c r="H165" s="41"/>
      <c r="I165" s="41"/>
      <c r="J165" s="41"/>
      <c r="K165" s="152"/>
      <c r="L165" s="365"/>
      <c r="M165" s="587"/>
      <c r="N165" s="736"/>
    </row>
    <row r="166" spans="1:14" s="30" customFormat="1" ht="17.25" customHeight="1">
      <c r="A166" s="818" t="s">
        <v>57</v>
      </c>
      <c r="B166" s="819"/>
      <c r="C166" s="453"/>
      <c r="D166" s="468"/>
      <c r="E166" s="506"/>
      <c r="F166" s="509"/>
      <c r="G166" s="510"/>
      <c r="H166" s="511"/>
      <c r="I166" s="509"/>
      <c r="J166" s="505"/>
      <c r="K166" s="507"/>
      <c r="L166" s="508"/>
      <c r="M166" s="587"/>
      <c r="N166" s="707"/>
    </row>
    <row r="167" spans="1:14" s="30" customFormat="1" ht="39" customHeight="1">
      <c r="A167" s="814" t="s">
        <v>58</v>
      </c>
      <c r="B167" s="815"/>
      <c r="C167" s="815"/>
      <c r="D167" s="815"/>
      <c r="E167" s="815"/>
      <c r="F167" s="815"/>
      <c r="G167" s="815"/>
      <c r="H167" s="815"/>
      <c r="I167" s="692"/>
      <c r="J167" s="57"/>
      <c r="K167" s="57"/>
      <c r="L167" s="420"/>
      <c r="M167" s="589"/>
      <c r="N167" s="707"/>
    </row>
    <row r="168" spans="1:14" s="550" customFormat="1" ht="27.75" customHeight="1">
      <c r="A168" s="835" t="s">
        <v>325</v>
      </c>
      <c r="B168" s="836"/>
      <c r="C168" s="836"/>
      <c r="D168" s="836"/>
      <c r="E168" s="836"/>
      <c r="F168" s="836"/>
      <c r="G168" s="836"/>
      <c r="H168" s="836"/>
      <c r="I168" s="836"/>
      <c r="J168" s="836"/>
      <c r="K168" s="836"/>
      <c r="L168" s="838"/>
      <c r="M168" s="615"/>
      <c r="N168" s="731"/>
    </row>
    <row r="169" spans="1:14" s="332" customFormat="1" ht="23">
      <c r="A169" s="436" t="s">
        <v>25</v>
      </c>
      <c r="B169" s="436" t="s">
        <v>6</v>
      </c>
      <c r="C169" s="448" t="s">
        <v>7</v>
      </c>
      <c r="D169" s="437" t="s">
        <v>8</v>
      </c>
      <c r="E169" s="438" t="s">
        <v>9</v>
      </c>
      <c r="F169" s="439" t="s">
        <v>10</v>
      </c>
      <c r="G169" s="439" t="s">
        <v>11</v>
      </c>
      <c r="H169" s="439" t="s">
        <v>22</v>
      </c>
      <c r="I169" s="440" t="s">
        <v>12</v>
      </c>
      <c r="J169" s="440" t="s">
        <v>13</v>
      </c>
      <c r="K169" s="441" t="s">
        <v>14</v>
      </c>
      <c r="L169" s="440" t="s">
        <v>15</v>
      </c>
      <c r="M169" s="587"/>
      <c r="N169" s="703"/>
    </row>
    <row r="170" spans="1:14" s="23" customFormat="1" ht="12" customHeight="1">
      <c r="A170" s="449">
        <v>1</v>
      </c>
      <c r="B170" s="449">
        <v>2</v>
      </c>
      <c r="C170" s="449">
        <v>3</v>
      </c>
      <c r="D170" s="449">
        <v>4</v>
      </c>
      <c r="E170" s="450">
        <v>5</v>
      </c>
      <c r="F170" s="451">
        <v>6</v>
      </c>
      <c r="G170" s="449">
        <v>7</v>
      </c>
      <c r="H170" s="449" t="s">
        <v>16</v>
      </c>
      <c r="I170" s="449" t="s">
        <v>17</v>
      </c>
      <c r="J170" s="449">
        <v>10</v>
      </c>
      <c r="K170" s="452">
        <v>11</v>
      </c>
      <c r="L170" s="449">
        <v>12</v>
      </c>
      <c r="M170" s="589"/>
      <c r="N170" s="704"/>
    </row>
    <row r="171" spans="1:14" s="32" customFormat="1" ht="86.25" customHeight="1">
      <c r="A171" s="443">
        <v>1</v>
      </c>
      <c r="B171" s="121" t="s">
        <v>378</v>
      </c>
      <c r="C171" s="69" t="s">
        <v>39</v>
      </c>
      <c r="D171" s="69">
        <v>120</v>
      </c>
      <c r="E171" s="53"/>
      <c r="F171" s="84"/>
      <c r="G171" s="85"/>
      <c r="H171" s="84"/>
      <c r="I171" s="84"/>
      <c r="J171" s="86"/>
      <c r="K171" s="152"/>
      <c r="L171" s="365"/>
      <c r="M171" s="590"/>
      <c r="N171" s="706"/>
    </row>
    <row r="172" spans="1:14" s="30" customFormat="1" ht="17.25" customHeight="1">
      <c r="A172" s="818" t="s">
        <v>59</v>
      </c>
      <c r="B172" s="819"/>
      <c r="C172" s="453"/>
      <c r="D172" s="468"/>
      <c r="E172" s="506"/>
      <c r="F172" s="509"/>
      <c r="G172" s="510"/>
      <c r="H172" s="511"/>
      <c r="I172" s="509"/>
      <c r="J172" s="505"/>
      <c r="K172" s="507"/>
      <c r="L172" s="508"/>
      <c r="M172" s="592"/>
      <c r="N172" s="707"/>
    </row>
    <row r="173" spans="1:14" s="30" customFormat="1" ht="39" customHeight="1">
      <c r="A173" s="814" t="s">
        <v>178</v>
      </c>
      <c r="B173" s="815"/>
      <c r="C173" s="815"/>
      <c r="D173" s="815"/>
      <c r="E173" s="815"/>
      <c r="F173" s="815"/>
      <c r="G173" s="815"/>
      <c r="H173" s="815"/>
      <c r="I173" s="692"/>
      <c r="J173" s="57"/>
      <c r="K173" s="57"/>
      <c r="L173" s="420"/>
      <c r="M173" s="420"/>
      <c r="N173" s="707"/>
    </row>
    <row r="174" spans="1:14" s="362" customFormat="1" ht="27.75" customHeight="1">
      <c r="A174" s="839" t="s">
        <v>326</v>
      </c>
      <c r="B174" s="840"/>
      <c r="C174" s="840"/>
      <c r="D174" s="840"/>
      <c r="E174" s="840"/>
      <c r="F174" s="840"/>
      <c r="G174" s="840"/>
      <c r="H174" s="840"/>
      <c r="I174" s="840"/>
      <c r="J174" s="840"/>
      <c r="K174" s="840"/>
      <c r="L174" s="841"/>
      <c r="M174" s="610"/>
      <c r="N174" s="737"/>
    </row>
    <row r="175" spans="1:14" s="332" customFormat="1" ht="23">
      <c r="A175" s="436" t="s">
        <v>25</v>
      </c>
      <c r="B175" s="436" t="s">
        <v>6</v>
      </c>
      <c r="C175" s="448" t="s">
        <v>7</v>
      </c>
      <c r="D175" s="437" t="s">
        <v>8</v>
      </c>
      <c r="E175" s="438" t="s">
        <v>9</v>
      </c>
      <c r="F175" s="439" t="s">
        <v>10</v>
      </c>
      <c r="G175" s="439" t="s">
        <v>11</v>
      </c>
      <c r="H175" s="439" t="s">
        <v>22</v>
      </c>
      <c r="I175" s="440" t="s">
        <v>12</v>
      </c>
      <c r="J175" s="440" t="s">
        <v>13</v>
      </c>
      <c r="K175" s="441" t="s">
        <v>14</v>
      </c>
      <c r="L175" s="440" t="s">
        <v>15</v>
      </c>
      <c r="M175" s="587"/>
      <c r="N175" s="703"/>
    </row>
    <row r="176" spans="1:14" s="23" customFormat="1" ht="12" customHeight="1">
      <c r="A176" s="449">
        <v>1</v>
      </c>
      <c r="B176" s="449">
        <v>2</v>
      </c>
      <c r="C176" s="449">
        <v>3</v>
      </c>
      <c r="D176" s="449">
        <v>4</v>
      </c>
      <c r="E176" s="450">
        <v>5</v>
      </c>
      <c r="F176" s="451">
        <v>6</v>
      </c>
      <c r="G176" s="449">
        <v>7</v>
      </c>
      <c r="H176" s="449" t="s">
        <v>16</v>
      </c>
      <c r="I176" s="449" t="s">
        <v>17</v>
      </c>
      <c r="J176" s="449">
        <v>10</v>
      </c>
      <c r="K176" s="452">
        <v>11</v>
      </c>
      <c r="L176" s="449">
        <v>12</v>
      </c>
      <c r="M176" s="589"/>
      <c r="N176" s="704"/>
    </row>
    <row r="177" spans="1:14" s="25" customFormat="1" ht="77.25" customHeight="1">
      <c r="A177" s="470">
        <v>1</v>
      </c>
      <c r="B177" s="517" t="s">
        <v>379</v>
      </c>
      <c r="C177" s="10" t="s">
        <v>39</v>
      </c>
      <c r="D177" s="435">
        <v>11650</v>
      </c>
      <c r="E177" s="103"/>
      <c r="F177" s="84"/>
      <c r="G177" s="85"/>
      <c r="H177" s="84"/>
      <c r="I177" s="84"/>
      <c r="J177" s="130"/>
      <c r="K177" s="122"/>
      <c r="L177" s="54"/>
      <c r="M177" s="618"/>
      <c r="N177" s="706"/>
    </row>
    <row r="178" spans="1:14" s="30" customFormat="1" ht="17.25" customHeight="1">
      <c r="A178" s="818" t="s">
        <v>60</v>
      </c>
      <c r="B178" s="819"/>
      <c r="C178" s="453"/>
      <c r="D178" s="468"/>
      <c r="E178" s="506"/>
      <c r="F178" s="509"/>
      <c r="G178" s="510"/>
      <c r="H178" s="511"/>
      <c r="I178" s="509"/>
      <c r="J178" s="505"/>
      <c r="K178" s="507"/>
      <c r="L178" s="508"/>
      <c r="M178" s="592"/>
      <c r="N178" s="707"/>
    </row>
    <row r="179" spans="1:14" s="30" customFormat="1" ht="39" customHeight="1">
      <c r="A179" s="814" t="s">
        <v>207</v>
      </c>
      <c r="B179" s="815"/>
      <c r="C179" s="815"/>
      <c r="D179" s="815"/>
      <c r="E179" s="815"/>
      <c r="F179" s="815"/>
      <c r="G179" s="815"/>
      <c r="H179" s="815"/>
      <c r="I179" s="692"/>
      <c r="J179" s="57"/>
      <c r="K179" s="57"/>
      <c r="L179" s="420"/>
      <c r="M179" s="420"/>
      <c r="N179" s="707"/>
    </row>
    <row r="180" spans="1:14" s="385" customFormat="1" ht="57.75" customHeight="1">
      <c r="A180" s="832" t="s">
        <v>380</v>
      </c>
      <c r="B180" s="833"/>
      <c r="C180" s="833"/>
      <c r="D180" s="833"/>
      <c r="E180" s="833"/>
      <c r="F180" s="833"/>
      <c r="G180" s="833"/>
      <c r="H180" s="833"/>
      <c r="I180" s="833"/>
      <c r="J180" s="833"/>
      <c r="K180" s="833"/>
      <c r="L180" s="834"/>
      <c r="M180" s="619"/>
      <c r="N180" s="738"/>
    </row>
    <row r="181" spans="1:14" s="386" customFormat="1" ht="23">
      <c r="A181" s="471" t="s">
        <v>83</v>
      </c>
      <c r="B181" s="471" t="s">
        <v>6</v>
      </c>
      <c r="C181" s="448" t="s">
        <v>7</v>
      </c>
      <c r="D181" s="437" t="s">
        <v>8</v>
      </c>
      <c r="E181" s="472" t="s">
        <v>9</v>
      </c>
      <c r="F181" s="473" t="s">
        <v>10</v>
      </c>
      <c r="G181" s="473" t="s">
        <v>11</v>
      </c>
      <c r="H181" s="474" t="s">
        <v>22</v>
      </c>
      <c r="I181" s="437" t="s">
        <v>12</v>
      </c>
      <c r="J181" s="437" t="s">
        <v>84</v>
      </c>
      <c r="K181" s="463" t="s">
        <v>14</v>
      </c>
      <c r="L181" s="437" t="s">
        <v>15</v>
      </c>
      <c r="M181" s="620"/>
      <c r="N181" s="739"/>
    </row>
    <row r="182" spans="1:14" s="388" customFormat="1" ht="12" customHeight="1">
      <c r="A182" s="475">
        <v>1</v>
      </c>
      <c r="B182" s="475">
        <v>2</v>
      </c>
      <c r="C182" s="475">
        <v>3</v>
      </c>
      <c r="D182" s="475">
        <v>4</v>
      </c>
      <c r="E182" s="475">
        <v>5</v>
      </c>
      <c r="F182" s="475">
        <v>6</v>
      </c>
      <c r="G182" s="475">
        <v>7</v>
      </c>
      <c r="H182" s="475" t="s">
        <v>85</v>
      </c>
      <c r="I182" s="475" t="s">
        <v>17</v>
      </c>
      <c r="J182" s="475"/>
      <c r="K182" s="476">
        <v>9</v>
      </c>
      <c r="L182" s="475">
        <v>10</v>
      </c>
      <c r="M182" s="621"/>
      <c r="N182" s="740"/>
    </row>
    <row r="183" spans="1:14" s="78" customFormat="1" ht="24.75" customHeight="1">
      <c r="A183" s="466">
        <v>1</v>
      </c>
      <c r="B183" s="76" t="s">
        <v>278</v>
      </c>
      <c r="C183" s="60" t="s">
        <v>39</v>
      </c>
      <c r="D183" s="60">
        <v>24</v>
      </c>
      <c r="E183" s="71"/>
      <c r="F183" s="71"/>
      <c r="G183" s="77"/>
      <c r="H183" s="71"/>
      <c r="I183" s="71"/>
      <c r="J183" s="60"/>
      <c r="K183" s="93"/>
      <c r="L183" s="96"/>
      <c r="M183" s="621"/>
      <c r="N183" s="741"/>
    </row>
    <row r="184" spans="1:14" s="78" customFormat="1" ht="23.25" customHeight="1">
      <c r="A184" s="466">
        <v>2</v>
      </c>
      <c r="B184" s="76" t="s">
        <v>280</v>
      </c>
      <c r="C184" s="60" t="s">
        <v>39</v>
      </c>
      <c r="D184" s="60">
        <v>7</v>
      </c>
      <c r="E184" s="71"/>
      <c r="F184" s="71"/>
      <c r="G184" s="77"/>
      <c r="H184" s="71"/>
      <c r="I184" s="71"/>
      <c r="J184" s="60"/>
      <c r="K184" s="93"/>
      <c r="L184" s="96"/>
      <c r="M184" s="621"/>
      <c r="N184" s="741"/>
    </row>
    <row r="185" spans="1:14" s="482" customFormat="1" ht="23.25" customHeight="1">
      <c r="A185" s="466">
        <v>3</v>
      </c>
      <c r="B185" s="76" t="s">
        <v>281</v>
      </c>
      <c r="C185" s="478" t="s">
        <v>39</v>
      </c>
      <c r="D185" s="60">
        <v>5</v>
      </c>
      <c r="E185" s="71"/>
      <c r="F185" s="71"/>
      <c r="G185" s="77"/>
      <c r="H185" s="71"/>
      <c r="I185" s="71"/>
      <c r="J185" s="479"/>
      <c r="K185" s="480"/>
      <c r="L185" s="481"/>
      <c r="M185" s="622"/>
      <c r="N185" s="742"/>
    </row>
    <row r="186" spans="1:14" customFormat="1" ht="22.5" customHeight="1">
      <c r="A186" s="466">
        <v>4</v>
      </c>
      <c r="B186" s="76" t="s">
        <v>279</v>
      </c>
      <c r="C186" s="79" t="s">
        <v>39</v>
      </c>
      <c r="D186" s="81">
        <v>6</v>
      </c>
      <c r="E186" s="82"/>
      <c r="F186" s="71"/>
      <c r="G186" s="77"/>
      <c r="H186" s="71"/>
      <c r="I186" s="71"/>
      <c r="J186" s="175"/>
      <c r="K186" s="623"/>
      <c r="L186" s="175"/>
      <c r="M186" s="624"/>
      <c r="N186" s="743"/>
    </row>
    <row r="187" spans="1:14" customFormat="1" ht="21.75" customHeight="1">
      <c r="A187" s="466">
        <v>5</v>
      </c>
      <c r="B187" s="76" t="s">
        <v>282</v>
      </c>
      <c r="C187" s="79" t="s">
        <v>39</v>
      </c>
      <c r="D187" s="79">
        <v>7</v>
      </c>
      <c r="E187" s="80"/>
      <c r="F187" s="71"/>
      <c r="G187" s="77"/>
      <c r="H187" s="71"/>
      <c r="I187" s="71"/>
      <c r="J187" s="80"/>
      <c r="K187" s="176"/>
      <c r="L187" s="175"/>
      <c r="M187" s="624"/>
      <c r="N187" s="743"/>
    </row>
    <row r="188" spans="1:14" customFormat="1" ht="22.5" customHeight="1">
      <c r="A188" s="466">
        <v>6</v>
      </c>
      <c r="B188" s="76" t="s">
        <v>283</v>
      </c>
      <c r="C188" s="79" t="s">
        <v>39</v>
      </c>
      <c r="D188" s="81">
        <v>7</v>
      </c>
      <c r="E188" s="82"/>
      <c r="F188" s="71"/>
      <c r="G188" s="77"/>
      <c r="H188" s="71"/>
      <c r="I188" s="71"/>
      <c r="J188" s="177"/>
      <c r="K188" s="178"/>
      <c r="L188" s="175"/>
      <c r="M188" s="624"/>
      <c r="N188" s="743"/>
    </row>
    <row r="189" spans="1:14" customFormat="1" ht="21.75" customHeight="1">
      <c r="A189" s="466">
        <v>7</v>
      </c>
      <c r="B189" s="76" t="s">
        <v>284</v>
      </c>
      <c r="C189" s="79" t="s">
        <v>39</v>
      </c>
      <c r="D189" s="389">
        <v>7</v>
      </c>
      <c r="E189" s="390"/>
      <c r="F189" s="71"/>
      <c r="G189" s="77"/>
      <c r="H189" s="71"/>
      <c r="I189" s="71"/>
      <c r="J189" s="177"/>
      <c r="K189" s="178"/>
      <c r="L189" s="175"/>
      <c r="M189" s="624"/>
      <c r="N189" s="743"/>
    </row>
    <row r="190" spans="1:14" customFormat="1" ht="24" customHeight="1">
      <c r="A190" s="466">
        <v>8</v>
      </c>
      <c r="B190" s="76" t="s">
        <v>285</v>
      </c>
      <c r="C190" s="79" t="s">
        <v>39</v>
      </c>
      <c r="D190" s="389">
        <v>7</v>
      </c>
      <c r="E190" s="390"/>
      <c r="F190" s="71"/>
      <c r="G190" s="77"/>
      <c r="H190" s="71"/>
      <c r="I190" s="71"/>
      <c r="J190" s="177"/>
      <c r="K190" s="178"/>
      <c r="L190" s="175"/>
      <c r="M190" s="624"/>
      <c r="N190" s="743"/>
    </row>
    <row r="191" spans="1:14" customFormat="1" ht="21.75" customHeight="1">
      <c r="A191" s="466">
        <v>9</v>
      </c>
      <c r="B191" s="76" t="s">
        <v>286</v>
      </c>
      <c r="C191" s="79" t="s">
        <v>39</v>
      </c>
      <c r="D191" s="389">
        <v>8</v>
      </c>
      <c r="E191" s="390"/>
      <c r="F191" s="71"/>
      <c r="G191" s="77"/>
      <c r="H191" s="71"/>
      <c r="I191" s="71"/>
      <c r="J191" s="177"/>
      <c r="K191" s="178"/>
      <c r="L191" s="175"/>
      <c r="M191" s="624"/>
      <c r="N191" s="743"/>
    </row>
    <row r="192" spans="1:14" customFormat="1" ht="21" customHeight="1">
      <c r="A192" s="466">
        <v>10</v>
      </c>
      <c r="B192" s="76" t="s">
        <v>287</v>
      </c>
      <c r="C192" s="79" t="s">
        <v>39</v>
      </c>
      <c r="D192" s="389">
        <v>10</v>
      </c>
      <c r="E192" s="390"/>
      <c r="F192" s="71"/>
      <c r="G192" s="77"/>
      <c r="H192" s="71"/>
      <c r="I192" s="71"/>
      <c r="J192" s="177"/>
      <c r="K192" s="178"/>
      <c r="L192" s="175"/>
      <c r="M192" s="624"/>
      <c r="N192" s="743"/>
    </row>
    <row r="193" spans="1:14" customFormat="1" ht="21.75" customHeight="1">
      <c r="A193" s="466">
        <v>11</v>
      </c>
      <c r="B193" s="76" t="s">
        <v>288</v>
      </c>
      <c r="C193" s="79" t="s">
        <v>39</v>
      </c>
      <c r="D193" s="389">
        <v>7</v>
      </c>
      <c r="E193" s="390"/>
      <c r="F193" s="71"/>
      <c r="G193" s="77"/>
      <c r="H193" s="71"/>
      <c r="I193" s="71"/>
      <c r="J193" s="177"/>
      <c r="K193" s="178"/>
      <c r="L193" s="175"/>
      <c r="M193" s="624"/>
      <c r="N193" s="743"/>
    </row>
    <row r="194" spans="1:14" s="30" customFormat="1" ht="17.25" customHeight="1">
      <c r="A194" s="818" t="s">
        <v>160</v>
      </c>
      <c r="B194" s="819"/>
      <c r="C194" s="453"/>
      <c r="D194" s="468"/>
      <c r="E194" s="506"/>
      <c r="F194" s="509"/>
      <c r="G194" s="510"/>
      <c r="H194" s="511"/>
      <c r="I194" s="509"/>
      <c r="J194" s="505"/>
      <c r="K194" s="507"/>
      <c r="L194" s="508"/>
      <c r="M194" s="592"/>
      <c r="N194" s="707"/>
    </row>
    <row r="195" spans="1:14" s="30" customFormat="1" ht="39" customHeight="1">
      <c r="A195" s="814" t="s">
        <v>208</v>
      </c>
      <c r="B195" s="815"/>
      <c r="C195" s="815"/>
      <c r="D195" s="815"/>
      <c r="E195" s="815"/>
      <c r="F195" s="815"/>
      <c r="G195" s="815"/>
      <c r="H195" s="815"/>
      <c r="I195" s="692"/>
      <c r="J195" s="57"/>
      <c r="K195" s="57"/>
      <c r="L195" s="420"/>
      <c r="M195" s="420"/>
      <c r="N195" s="707"/>
    </row>
    <row r="196" spans="1:14" s="553" customFormat="1" ht="30.75" customHeight="1">
      <c r="A196" s="826" t="s">
        <v>352</v>
      </c>
      <c r="B196" s="827"/>
      <c r="C196" s="827"/>
      <c r="D196" s="827"/>
      <c r="E196" s="827"/>
      <c r="F196" s="827"/>
      <c r="G196" s="827"/>
      <c r="H196" s="827"/>
      <c r="I196" s="827"/>
      <c r="J196" s="827"/>
      <c r="K196" s="827"/>
      <c r="L196" s="828"/>
      <c r="M196" s="625"/>
      <c r="N196" s="744"/>
    </row>
    <row r="197" spans="1:14" s="386" customFormat="1" ht="23">
      <c r="A197" s="471" t="s">
        <v>83</v>
      </c>
      <c r="B197" s="471" t="s">
        <v>6</v>
      </c>
      <c r="C197" s="448" t="s">
        <v>7</v>
      </c>
      <c r="D197" s="437" t="s">
        <v>8</v>
      </c>
      <c r="E197" s="472" t="s">
        <v>9</v>
      </c>
      <c r="F197" s="473" t="s">
        <v>10</v>
      </c>
      <c r="G197" s="473" t="s">
        <v>11</v>
      </c>
      <c r="H197" s="474" t="s">
        <v>22</v>
      </c>
      <c r="I197" s="437" t="s">
        <v>12</v>
      </c>
      <c r="J197" s="437" t="s">
        <v>84</v>
      </c>
      <c r="K197" s="463" t="s">
        <v>14</v>
      </c>
      <c r="L197" s="437" t="s">
        <v>15</v>
      </c>
      <c r="M197" s="620"/>
      <c r="N197" s="739"/>
    </row>
    <row r="198" spans="1:14" s="388" customFormat="1" ht="12" customHeight="1">
      <c r="A198" s="475">
        <v>1</v>
      </c>
      <c r="B198" s="475">
        <v>2</v>
      </c>
      <c r="C198" s="475">
        <v>3</v>
      </c>
      <c r="D198" s="475">
        <v>4</v>
      </c>
      <c r="E198" s="475">
        <v>5</v>
      </c>
      <c r="F198" s="475">
        <v>6</v>
      </c>
      <c r="G198" s="475">
        <v>7</v>
      </c>
      <c r="H198" s="475" t="s">
        <v>85</v>
      </c>
      <c r="I198" s="475" t="s">
        <v>17</v>
      </c>
      <c r="J198" s="475"/>
      <c r="K198" s="476">
        <v>9</v>
      </c>
      <c r="L198" s="475">
        <v>10</v>
      </c>
      <c r="M198" s="621"/>
      <c r="N198" s="740"/>
    </row>
    <row r="199" spans="1:14" customFormat="1" ht="21" customHeight="1">
      <c r="A199" s="453">
        <v>1</v>
      </c>
      <c r="B199" s="76" t="s">
        <v>289</v>
      </c>
      <c r="C199" s="38" t="s">
        <v>86</v>
      </c>
      <c r="D199" s="38">
        <v>100</v>
      </c>
      <c r="E199" s="41"/>
      <c r="F199" s="41"/>
      <c r="G199" s="136"/>
      <c r="H199" s="41"/>
      <c r="I199" s="41"/>
      <c r="J199" s="180"/>
      <c r="K199" s="391"/>
      <c r="L199" s="392"/>
      <c r="M199" s="626"/>
      <c r="N199" s="743"/>
    </row>
    <row r="200" spans="1:14" s="83" customFormat="1" ht="41.25" customHeight="1">
      <c r="A200" s="453">
        <v>2</v>
      </c>
      <c r="B200" s="76" t="s">
        <v>290</v>
      </c>
      <c r="C200" s="38" t="s">
        <v>86</v>
      </c>
      <c r="D200" s="60">
        <v>6</v>
      </c>
      <c r="E200" s="71"/>
      <c r="F200" s="41"/>
      <c r="G200" s="136"/>
      <c r="H200" s="41"/>
      <c r="I200" s="41"/>
      <c r="J200" s="180"/>
      <c r="K200" s="393"/>
      <c r="L200" s="394"/>
      <c r="M200" s="627"/>
      <c r="N200" s="745"/>
    </row>
    <row r="201" spans="1:14" s="16" customFormat="1" ht="19.5" customHeight="1">
      <c r="A201" s="453">
        <v>3</v>
      </c>
      <c r="B201" s="76" t="s">
        <v>291</v>
      </c>
      <c r="C201" s="141" t="s">
        <v>86</v>
      </c>
      <c r="D201" s="141">
        <v>6</v>
      </c>
      <c r="E201" s="320"/>
      <c r="F201" s="41"/>
      <c r="G201" s="136"/>
      <c r="H201" s="41"/>
      <c r="I201" s="41"/>
      <c r="J201" s="180"/>
      <c r="K201" s="391"/>
      <c r="L201" s="141"/>
      <c r="M201" s="628"/>
      <c r="N201" s="720"/>
    </row>
    <row r="202" spans="1:14" s="16" customFormat="1" ht="19.5" customHeight="1">
      <c r="A202" s="453">
        <v>4</v>
      </c>
      <c r="B202" s="76" t="s">
        <v>292</v>
      </c>
      <c r="C202" s="396" t="s">
        <v>39</v>
      </c>
      <c r="D202" s="141">
        <v>10</v>
      </c>
      <c r="E202" s="320"/>
      <c r="F202" s="41"/>
      <c r="G202" s="136"/>
      <c r="H202" s="41"/>
      <c r="I202" s="41"/>
      <c r="J202" s="41"/>
      <c r="K202" s="391"/>
      <c r="L202" s="141"/>
      <c r="M202" s="628"/>
      <c r="N202" s="720"/>
    </row>
    <row r="203" spans="1:14" s="16" customFormat="1" ht="31.5" customHeight="1">
      <c r="A203" s="453">
        <v>5</v>
      </c>
      <c r="B203" s="76" t="s">
        <v>293</v>
      </c>
      <c r="C203" s="396" t="s">
        <v>86</v>
      </c>
      <c r="D203" s="141">
        <v>2</v>
      </c>
      <c r="E203" s="320"/>
      <c r="F203" s="41"/>
      <c r="G203" s="136"/>
      <c r="H203" s="41"/>
      <c r="I203" s="41"/>
      <c r="J203" s="180"/>
      <c r="K203" s="393"/>
      <c r="L203" s="141"/>
      <c r="M203" s="628"/>
      <c r="N203" s="720"/>
    </row>
    <row r="204" spans="1:14" s="16" customFormat="1" ht="40.5" customHeight="1">
      <c r="A204" s="453">
        <v>6</v>
      </c>
      <c r="B204" s="76" t="s">
        <v>294</v>
      </c>
      <c r="C204" s="396" t="s">
        <v>86</v>
      </c>
      <c r="D204" s="141">
        <v>2</v>
      </c>
      <c r="E204" s="320"/>
      <c r="F204" s="41"/>
      <c r="G204" s="136"/>
      <c r="H204" s="41"/>
      <c r="I204" s="41"/>
      <c r="J204" s="180"/>
      <c r="K204" s="393"/>
      <c r="L204" s="141"/>
      <c r="M204" s="628"/>
      <c r="N204" s="720"/>
    </row>
    <row r="205" spans="1:14" s="16" customFormat="1" ht="21.75" customHeight="1">
      <c r="A205" s="453">
        <v>7</v>
      </c>
      <c r="B205" s="76" t="s">
        <v>295</v>
      </c>
      <c r="C205" s="396" t="s">
        <v>86</v>
      </c>
      <c r="D205" s="141">
        <v>2</v>
      </c>
      <c r="E205" s="320"/>
      <c r="F205" s="41"/>
      <c r="G205" s="136"/>
      <c r="H205" s="41"/>
      <c r="I205" s="41"/>
      <c r="J205" s="41"/>
      <c r="K205" s="391"/>
      <c r="L205" s="141"/>
      <c r="M205" s="628"/>
      <c r="N205" s="720"/>
    </row>
    <row r="206" spans="1:14" s="16" customFormat="1" ht="40.5" customHeight="1">
      <c r="A206" s="453">
        <v>8</v>
      </c>
      <c r="B206" s="76" t="s">
        <v>296</v>
      </c>
      <c r="C206" s="396" t="s">
        <v>86</v>
      </c>
      <c r="D206" s="141">
        <v>1</v>
      </c>
      <c r="E206" s="320"/>
      <c r="F206" s="41"/>
      <c r="G206" s="136"/>
      <c r="H206" s="41"/>
      <c r="I206" s="41"/>
      <c r="J206" s="180"/>
      <c r="K206" s="393"/>
      <c r="L206" s="141"/>
      <c r="M206" s="628"/>
      <c r="N206" s="720"/>
    </row>
    <row r="207" spans="1:14" s="16" customFormat="1" ht="27.75" customHeight="1">
      <c r="A207" s="453">
        <v>9</v>
      </c>
      <c r="B207" s="76" t="s">
        <v>161</v>
      </c>
      <c r="C207" s="396" t="s">
        <v>39</v>
      </c>
      <c r="D207" s="141">
        <v>20</v>
      </c>
      <c r="E207" s="320"/>
      <c r="F207" s="41"/>
      <c r="G207" s="136"/>
      <c r="H207" s="41"/>
      <c r="I207" s="41"/>
      <c r="J207" s="41"/>
      <c r="K207" s="397"/>
      <c r="L207" s="141"/>
      <c r="M207" s="628"/>
      <c r="N207" s="720"/>
    </row>
    <row r="208" spans="1:14" s="16" customFormat="1" ht="13">
      <c r="A208" s="453">
        <v>10</v>
      </c>
      <c r="B208" s="76" t="s">
        <v>162</v>
      </c>
      <c r="C208" s="396" t="s">
        <v>39</v>
      </c>
      <c r="D208" s="141">
        <v>6</v>
      </c>
      <c r="E208" s="320"/>
      <c r="F208" s="41"/>
      <c r="G208" s="136"/>
      <c r="H208" s="41"/>
      <c r="I208" s="41"/>
      <c r="J208" s="41"/>
      <c r="K208" s="393"/>
      <c r="L208" s="141"/>
      <c r="M208" s="628"/>
      <c r="N208" s="720"/>
    </row>
    <row r="209" spans="1:14" s="16" customFormat="1" ht="13">
      <c r="A209" s="453">
        <v>11</v>
      </c>
      <c r="B209" s="76" t="s">
        <v>163</v>
      </c>
      <c r="C209" s="396" t="s">
        <v>39</v>
      </c>
      <c r="D209" s="141">
        <v>2</v>
      </c>
      <c r="E209" s="320"/>
      <c r="F209" s="41"/>
      <c r="G209" s="136"/>
      <c r="H209" s="41"/>
      <c r="I209" s="41"/>
      <c r="J209" s="41"/>
      <c r="K209" s="393"/>
      <c r="L209" s="141"/>
      <c r="M209" s="628"/>
      <c r="N209" s="720"/>
    </row>
    <row r="210" spans="1:14" s="16" customFormat="1" ht="13">
      <c r="A210" s="453">
        <v>12</v>
      </c>
      <c r="B210" s="76" t="s">
        <v>164</v>
      </c>
      <c r="C210" s="396" t="s">
        <v>39</v>
      </c>
      <c r="D210" s="141">
        <v>10</v>
      </c>
      <c r="E210" s="320"/>
      <c r="F210" s="41"/>
      <c r="G210" s="136"/>
      <c r="H210" s="41"/>
      <c r="I210" s="41"/>
      <c r="J210" s="41"/>
      <c r="K210" s="393"/>
      <c r="L210" s="141"/>
      <c r="M210" s="628"/>
      <c r="N210" s="720"/>
    </row>
    <row r="211" spans="1:14" s="16" customFormat="1" ht="13">
      <c r="A211" s="453">
        <v>13</v>
      </c>
      <c r="B211" s="76" t="s">
        <v>165</v>
      </c>
      <c r="C211" s="396" t="s">
        <v>39</v>
      </c>
      <c r="D211" s="141">
        <v>8</v>
      </c>
      <c r="E211" s="320"/>
      <c r="F211" s="41"/>
      <c r="G211" s="136"/>
      <c r="H211" s="41"/>
      <c r="I211" s="41"/>
      <c r="J211" s="41"/>
      <c r="K211" s="393"/>
      <c r="L211" s="141"/>
      <c r="M211" s="628"/>
      <c r="N211" s="720"/>
    </row>
    <row r="212" spans="1:14" s="16" customFormat="1" ht="24.75" customHeight="1">
      <c r="A212" s="453">
        <v>14</v>
      </c>
      <c r="B212" s="76" t="s">
        <v>166</v>
      </c>
      <c r="C212" s="396" t="s">
        <v>39</v>
      </c>
      <c r="D212" s="141">
        <v>8</v>
      </c>
      <c r="E212" s="320"/>
      <c r="F212" s="41"/>
      <c r="G212" s="136"/>
      <c r="H212" s="41"/>
      <c r="I212" s="41"/>
      <c r="J212" s="41"/>
      <c r="K212" s="391"/>
      <c r="L212" s="141"/>
      <c r="M212" s="628"/>
      <c r="N212" s="720"/>
    </row>
    <row r="213" spans="1:14" s="16" customFormat="1" ht="13">
      <c r="A213" s="453">
        <v>15</v>
      </c>
      <c r="B213" s="76" t="s">
        <v>167</v>
      </c>
      <c r="C213" s="396" t="s">
        <v>39</v>
      </c>
      <c r="D213" s="141">
        <v>8</v>
      </c>
      <c r="E213" s="320"/>
      <c r="F213" s="41"/>
      <c r="G213" s="136"/>
      <c r="H213" s="41"/>
      <c r="I213" s="41"/>
      <c r="J213" s="41"/>
      <c r="K213" s="393"/>
      <c r="L213" s="141"/>
      <c r="M213" s="628"/>
      <c r="N213" s="720"/>
    </row>
    <row r="214" spans="1:14" s="16" customFormat="1" ht="45" customHeight="1">
      <c r="A214" s="453">
        <v>16</v>
      </c>
      <c r="B214" s="76" t="s">
        <v>297</v>
      </c>
      <c r="C214" s="396" t="s">
        <v>39</v>
      </c>
      <c r="D214" s="141">
        <v>40</v>
      </c>
      <c r="E214" s="320"/>
      <c r="F214" s="41"/>
      <c r="G214" s="136"/>
      <c r="H214" s="41"/>
      <c r="I214" s="41"/>
      <c r="J214" s="41"/>
      <c r="K214" s="393"/>
      <c r="L214" s="141"/>
      <c r="M214" s="628"/>
      <c r="N214" s="720"/>
    </row>
    <row r="215" spans="1:14" s="16" customFormat="1" ht="32.25" customHeight="1">
      <c r="A215" s="453">
        <v>17</v>
      </c>
      <c r="B215" s="395" t="s">
        <v>298</v>
      </c>
      <c r="C215" s="396" t="s">
        <v>39</v>
      </c>
      <c r="D215" s="141">
        <v>20</v>
      </c>
      <c r="E215" s="320"/>
      <c r="F215" s="41"/>
      <c r="G215" s="136"/>
      <c r="H215" s="41"/>
      <c r="I215" s="41"/>
      <c r="J215" s="41"/>
      <c r="K215" s="393"/>
      <c r="L215" s="141"/>
      <c r="M215" s="628"/>
      <c r="N215" s="720"/>
    </row>
    <row r="216" spans="1:14" s="16" customFormat="1" ht="21.75" customHeight="1">
      <c r="A216" s="453">
        <v>18</v>
      </c>
      <c r="B216" s="685" t="s">
        <v>168</v>
      </c>
      <c r="C216" s="396" t="s">
        <v>39</v>
      </c>
      <c r="D216" s="141">
        <v>3</v>
      </c>
      <c r="E216" s="320"/>
      <c r="F216" s="41"/>
      <c r="G216" s="136"/>
      <c r="H216" s="41"/>
      <c r="I216" s="41"/>
      <c r="J216" s="41"/>
      <c r="K216" s="391"/>
      <c r="L216" s="141"/>
      <c r="M216" s="628"/>
      <c r="N216" s="720"/>
    </row>
    <row r="217" spans="1:14" s="16" customFormat="1" ht="13">
      <c r="A217" s="453">
        <v>19</v>
      </c>
      <c r="B217" s="395" t="s">
        <v>299</v>
      </c>
      <c r="C217" s="396" t="s">
        <v>39</v>
      </c>
      <c r="D217" s="141">
        <v>20</v>
      </c>
      <c r="E217" s="320"/>
      <c r="F217" s="41"/>
      <c r="G217" s="136"/>
      <c r="H217" s="41"/>
      <c r="I217" s="41"/>
      <c r="J217" s="41"/>
      <c r="K217" s="393"/>
      <c r="L217" s="141"/>
      <c r="M217" s="628"/>
      <c r="N217" s="720"/>
    </row>
    <row r="218" spans="1:14" s="16" customFormat="1" ht="57" customHeight="1">
      <c r="A218" s="453">
        <v>20</v>
      </c>
      <c r="B218" s="395" t="s">
        <v>300</v>
      </c>
      <c r="C218" s="396" t="s">
        <v>39</v>
      </c>
      <c r="D218" s="141">
        <v>5</v>
      </c>
      <c r="E218" s="320"/>
      <c r="F218" s="41"/>
      <c r="G218" s="136"/>
      <c r="H218" s="41"/>
      <c r="I218" s="41"/>
      <c r="J218" s="41"/>
      <c r="K218" s="393"/>
      <c r="L218" s="141"/>
      <c r="M218" s="628"/>
      <c r="N218" s="720"/>
    </row>
    <row r="219" spans="1:14" s="16" customFormat="1" ht="32.25" customHeight="1">
      <c r="A219" s="453">
        <v>21</v>
      </c>
      <c r="B219" s="395" t="s">
        <v>169</v>
      </c>
      <c r="C219" s="396" t="s">
        <v>39</v>
      </c>
      <c r="D219" s="141">
        <v>20</v>
      </c>
      <c r="E219" s="320"/>
      <c r="F219" s="41"/>
      <c r="G219" s="136"/>
      <c r="H219" s="41"/>
      <c r="I219" s="41"/>
      <c r="J219" s="41"/>
      <c r="K219" s="393"/>
      <c r="L219" s="141"/>
      <c r="M219" s="628"/>
      <c r="N219" s="720"/>
    </row>
    <row r="220" spans="1:14" s="16" customFormat="1" ht="33.75" customHeight="1">
      <c r="A220" s="453">
        <v>22</v>
      </c>
      <c r="B220" s="395" t="s">
        <v>170</v>
      </c>
      <c r="C220" s="396" t="s">
        <v>39</v>
      </c>
      <c r="D220" s="141">
        <v>10</v>
      </c>
      <c r="E220" s="320"/>
      <c r="F220" s="41"/>
      <c r="G220" s="136"/>
      <c r="H220" s="41"/>
      <c r="I220" s="41"/>
      <c r="J220" s="41"/>
      <c r="K220" s="391"/>
      <c r="L220" s="141"/>
      <c r="M220" s="628"/>
      <c r="N220" s="720"/>
    </row>
    <row r="221" spans="1:14" s="16" customFormat="1" ht="25.5" customHeight="1">
      <c r="A221" s="453">
        <v>23</v>
      </c>
      <c r="B221" s="395" t="s">
        <v>301</v>
      </c>
      <c r="C221" s="396" t="s">
        <v>39</v>
      </c>
      <c r="D221" s="141">
        <v>8</v>
      </c>
      <c r="E221" s="320"/>
      <c r="F221" s="41"/>
      <c r="G221" s="136"/>
      <c r="H221" s="41"/>
      <c r="I221" s="41"/>
      <c r="J221" s="41"/>
      <c r="K221" s="391"/>
      <c r="L221" s="141"/>
      <c r="M221" s="628"/>
      <c r="N221" s="720"/>
    </row>
    <row r="222" spans="1:14" s="16" customFormat="1" ht="42.75" customHeight="1">
      <c r="A222" s="453">
        <v>24</v>
      </c>
      <c r="B222" s="395" t="s">
        <v>302</v>
      </c>
      <c r="C222" s="396" t="s">
        <v>39</v>
      </c>
      <c r="D222" s="141">
        <v>10</v>
      </c>
      <c r="E222" s="320"/>
      <c r="F222" s="41"/>
      <c r="G222" s="136"/>
      <c r="H222" s="41"/>
      <c r="I222" s="41"/>
      <c r="J222" s="41"/>
      <c r="K222" s="393"/>
      <c r="L222" s="141"/>
      <c r="M222" s="628"/>
      <c r="N222" s="720"/>
    </row>
    <row r="223" spans="1:14" s="16" customFormat="1" ht="45.75" customHeight="1">
      <c r="A223" s="453">
        <v>25</v>
      </c>
      <c r="B223" s="395" t="s">
        <v>303</v>
      </c>
      <c r="C223" s="396" t="s">
        <v>39</v>
      </c>
      <c r="D223" s="141">
        <v>2</v>
      </c>
      <c r="E223" s="320"/>
      <c r="F223" s="41"/>
      <c r="G223" s="136"/>
      <c r="H223" s="41"/>
      <c r="I223" s="41"/>
      <c r="J223" s="41"/>
      <c r="K223" s="393"/>
      <c r="L223" s="141"/>
      <c r="M223" s="628"/>
      <c r="N223" s="720"/>
    </row>
    <row r="224" spans="1:14" s="16" customFormat="1" ht="26">
      <c r="A224" s="453">
        <v>26</v>
      </c>
      <c r="B224" s="395" t="s">
        <v>304</v>
      </c>
      <c r="C224" s="396" t="s">
        <v>39</v>
      </c>
      <c r="D224" s="141">
        <v>1</v>
      </c>
      <c r="E224" s="320"/>
      <c r="F224" s="41"/>
      <c r="G224" s="136"/>
      <c r="H224" s="41"/>
      <c r="I224" s="41"/>
      <c r="J224" s="41"/>
      <c r="K224" s="393"/>
      <c r="L224" s="141"/>
      <c r="M224" s="628"/>
      <c r="N224" s="720"/>
    </row>
    <row r="225" spans="1:14" s="16" customFormat="1" ht="42.75" customHeight="1">
      <c r="A225" s="453">
        <v>27</v>
      </c>
      <c r="B225" s="395" t="s">
        <v>305</v>
      </c>
      <c r="C225" s="396" t="s">
        <v>39</v>
      </c>
      <c r="D225" s="141">
        <v>1</v>
      </c>
      <c r="E225" s="320"/>
      <c r="F225" s="41"/>
      <c r="G225" s="136"/>
      <c r="H225" s="41"/>
      <c r="I225" s="41"/>
      <c r="J225" s="41"/>
      <c r="K225" s="391"/>
      <c r="L225" s="141"/>
      <c r="M225" s="628"/>
      <c r="N225" s="720"/>
    </row>
    <row r="226" spans="1:14" s="16" customFormat="1" ht="13">
      <c r="A226" s="453">
        <v>28</v>
      </c>
      <c r="B226" s="395" t="s">
        <v>306</v>
      </c>
      <c r="C226" s="396" t="s">
        <v>39</v>
      </c>
      <c r="D226" s="141">
        <v>8</v>
      </c>
      <c r="E226" s="320"/>
      <c r="F226" s="41"/>
      <c r="G226" s="136"/>
      <c r="H226" s="41"/>
      <c r="I226" s="41"/>
      <c r="J226" s="41"/>
      <c r="K226" s="393"/>
      <c r="L226" s="141"/>
      <c r="M226" s="628"/>
      <c r="N226" s="720"/>
    </row>
    <row r="227" spans="1:14" s="16" customFormat="1" ht="52">
      <c r="A227" s="453">
        <v>29</v>
      </c>
      <c r="B227" s="395" t="s">
        <v>307</v>
      </c>
      <c r="C227" s="396" t="s">
        <v>39</v>
      </c>
      <c r="D227" s="141">
        <v>1</v>
      </c>
      <c r="E227" s="320"/>
      <c r="F227" s="41"/>
      <c r="G227" s="136"/>
      <c r="H227" s="41"/>
      <c r="I227" s="41"/>
      <c r="J227" s="41"/>
      <c r="K227" s="393"/>
      <c r="L227" s="141"/>
      <c r="M227" s="628"/>
      <c r="N227" s="720"/>
    </row>
    <row r="228" spans="1:14" s="30" customFormat="1" ht="17.25" customHeight="1">
      <c r="A228" s="818" t="s">
        <v>209</v>
      </c>
      <c r="B228" s="819"/>
      <c r="C228" s="453"/>
      <c r="D228" s="468"/>
      <c r="E228" s="506"/>
      <c r="F228" s="509"/>
      <c r="G228" s="510"/>
      <c r="H228" s="511"/>
      <c r="I228" s="509"/>
      <c r="J228" s="505"/>
      <c r="K228" s="507"/>
      <c r="L228" s="508"/>
      <c r="M228" s="592"/>
      <c r="N228" s="707"/>
    </row>
    <row r="229" spans="1:14" s="30" customFormat="1" ht="39" customHeight="1">
      <c r="A229" s="814" t="s">
        <v>210</v>
      </c>
      <c r="B229" s="815"/>
      <c r="C229" s="815"/>
      <c r="D229" s="815"/>
      <c r="E229" s="815"/>
      <c r="F229" s="815"/>
      <c r="G229" s="815"/>
      <c r="H229" s="815"/>
      <c r="I229" s="692"/>
      <c r="J229" s="57"/>
      <c r="K229" s="57"/>
      <c r="L229" s="420"/>
      <c r="M229" s="420"/>
      <c r="N229" s="707"/>
    </row>
    <row r="230" spans="1:14" s="553" customFormat="1" ht="27" customHeight="1">
      <c r="A230" s="826" t="s">
        <v>327</v>
      </c>
      <c r="B230" s="827"/>
      <c r="C230" s="827"/>
      <c r="D230" s="827"/>
      <c r="E230" s="827"/>
      <c r="F230" s="827"/>
      <c r="G230" s="827"/>
      <c r="H230" s="827"/>
      <c r="I230" s="827"/>
      <c r="J230" s="827"/>
      <c r="K230" s="827"/>
      <c r="L230" s="828"/>
      <c r="M230" s="625"/>
      <c r="N230" s="744"/>
    </row>
    <row r="231" spans="1:14" s="386" customFormat="1" ht="23">
      <c r="A231" s="471" t="s">
        <v>83</v>
      </c>
      <c r="B231" s="471" t="s">
        <v>6</v>
      </c>
      <c r="C231" s="448" t="s">
        <v>7</v>
      </c>
      <c r="D231" s="437" t="s">
        <v>8</v>
      </c>
      <c r="E231" s="472" t="s">
        <v>9</v>
      </c>
      <c r="F231" s="473" t="s">
        <v>10</v>
      </c>
      <c r="G231" s="473" t="s">
        <v>11</v>
      </c>
      <c r="H231" s="474" t="s">
        <v>22</v>
      </c>
      <c r="I231" s="437" t="s">
        <v>12</v>
      </c>
      <c r="J231" s="437" t="s">
        <v>84</v>
      </c>
      <c r="K231" s="463" t="s">
        <v>14</v>
      </c>
      <c r="L231" s="437" t="s">
        <v>15</v>
      </c>
      <c r="M231" s="620"/>
      <c r="N231" s="739"/>
    </row>
    <row r="232" spans="1:14" s="388" customFormat="1" ht="12" customHeight="1">
      <c r="A232" s="475">
        <v>1</v>
      </c>
      <c r="B232" s="475">
        <v>2</v>
      </c>
      <c r="C232" s="475">
        <v>3</v>
      </c>
      <c r="D232" s="475">
        <v>4</v>
      </c>
      <c r="E232" s="475">
        <v>5</v>
      </c>
      <c r="F232" s="475">
        <v>6</v>
      </c>
      <c r="G232" s="475">
        <v>7</v>
      </c>
      <c r="H232" s="475" t="s">
        <v>85</v>
      </c>
      <c r="I232" s="475" t="s">
        <v>17</v>
      </c>
      <c r="J232" s="475"/>
      <c r="K232" s="476">
        <v>9</v>
      </c>
      <c r="L232" s="475">
        <v>10</v>
      </c>
      <c r="M232" s="621"/>
      <c r="N232" s="740"/>
    </row>
    <row r="233" spans="1:14" s="388" customFormat="1" ht="30" customHeight="1">
      <c r="A233" s="469">
        <v>1</v>
      </c>
      <c r="B233" s="395" t="s">
        <v>308</v>
      </c>
      <c r="C233" s="396" t="s">
        <v>39</v>
      </c>
      <c r="D233" s="141">
        <v>1000</v>
      </c>
      <c r="E233" s="320"/>
      <c r="F233" s="41"/>
      <c r="G233" s="136"/>
      <c r="H233" s="41"/>
      <c r="I233" s="41"/>
      <c r="J233" s="41"/>
      <c r="K233" s="393"/>
      <c r="L233" s="141"/>
      <c r="M233" s="621"/>
      <c r="N233" s="740"/>
    </row>
    <row r="234" spans="1:14" s="30" customFormat="1" ht="17.25" customHeight="1">
      <c r="A234" s="818" t="s">
        <v>171</v>
      </c>
      <c r="B234" s="819"/>
      <c r="C234" s="453"/>
      <c r="D234" s="468"/>
      <c r="E234" s="506"/>
      <c r="F234" s="509"/>
      <c r="G234" s="510"/>
      <c r="H234" s="511"/>
      <c r="I234" s="509"/>
      <c r="J234" s="505"/>
      <c r="K234" s="507"/>
      <c r="L234" s="508"/>
      <c r="M234" s="592"/>
      <c r="N234" s="707"/>
    </row>
    <row r="235" spans="1:14" s="30" customFormat="1" ht="39" customHeight="1">
      <c r="A235" s="814" t="s">
        <v>211</v>
      </c>
      <c r="B235" s="815"/>
      <c r="C235" s="815"/>
      <c r="D235" s="815"/>
      <c r="E235" s="815"/>
      <c r="F235" s="815"/>
      <c r="G235" s="815"/>
      <c r="H235" s="815"/>
      <c r="I235" s="692"/>
      <c r="J235" s="57"/>
      <c r="K235" s="57"/>
      <c r="L235" s="420"/>
      <c r="M235" s="420"/>
      <c r="N235" s="707"/>
    </row>
    <row r="236" spans="1:14" s="553" customFormat="1" ht="26.25" customHeight="1">
      <c r="A236" s="829" t="s">
        <v>328</v>
      </c>
      <c r="B236" s="830"/>
      <c r="C236" s="830"/>
      <c r="D236" s="830"/>
      <c r="E236" s="830"/>
      <c r="F236" s="830"/>
      <c r="G236" s="830"/>
      <c r="H236" s="830"/>
      <c r="I236" s="830"/>
      <c r="J236" s="830"/>
      <c r="K236" s="830"/>
      <c r="L236" s="831"/>
      <c r="M236" s="625"/>
      <c r="N236" s="744"/>
    </row>
    <row r="237" spans="1:14" s="386" customFormat="1" ht="23">
      <c r="A237" s="471" t="s">
        <v>83</v>
      </c>
      <c r="B237" s="471" t="s">
        <v>6</v>
      </c>
      <c r="C237" s="448" t="s">
        <v>7</v>
      </c>
      <c r="D237" s="437" t="s">
        <v>8</v>
      </c>
      <c r="E237" s="472" t="s">
        <v>9</v>
      </c>
      <c r="F237" s="473" t="s">
        <v>10</v>
      </c>
      <c r="G237" s="473" t="s">
        <v>11</v>
      </c>
      <c r="H237" s="474" t="s">
        <v>22</v>
      </c>
      <c r="I237" s="437" t="s">
        <v>12</v>
      </c>
      <c r="J237" s="437" t="s">
        <v>84</v>
      </c>
      <c r="K237" s="463" t="s">
        <v>14</v>
      </c>
      <c r="L237" s="437" t="s">
        <v>15</v>
      </c>
      <c r="M237" s="620"/>
      <c r="N237" s="739"/>
    </row>
    <row r="238" spans="1:14" s="388" customFormat="1" ht="12" customHeight="1">
      <c r="A238" s="475">
        <v>1</v>
      </c>
      <c r="B238" s="475">
        <v>2</v>
      </c>
      <c r="C238" s="475">
        <v>3</v>
      </c>
      <c r="D238" s="475">
        <v>4</v>
      </c>
      <c r="E238" s="475">
        <v>5</v>
      </c>
      <c r="F238" s="475">
        <v>6</v>
      </c>
      <c r="G238" s="475">
        <v>7</v>
      </c>
      <c r="H238" s="475" t="s">
        <v>85</v>
      </c>
      <c r="I238" s="475" t="s">
        <v>17</v>
      </c>
      <c r="J238" s="475"/>
      <c r="K238" s="476">
        <v>9</v>
      </c>
      <c r="L238" s="475">
        <v>10</v>
      </c>
      <c r="M238" s="621"/>
      <c r="N238" s="740"/>
    </row>
    <row r="239" spans="1:14" s="388" customFormat="1" ht="70.5" customHeight="1">
      <c r="A239" s="469">
        <v>1</v>
      </c>
      <c r="B239" s="398" t="s">
        <v>381</v>
      </c>
      <c r="C239" s="49" t="s">
        <v>39</v>
      </c>
      <c r="D239" s="38">
        <v>184900</v>
      </c>
      <c r="E239" s="41"/>
      <c r="F239" s="41"/>
      <c r="G239" s="136"/>
      <c r="H239" s="41"/>
      <c r="I239" s="41"/>
      <c r="J239" s="38"/>
      <c r="K239" s="387"/>
      <c r="L239" s="170"/>
      <c r="M239" s="629"/>
      <c r="N239" s="740"/>
    </row>
    <row r="240" spans="1:14" s="388" customFormat="1" ht="73.5" customHeight="1">
      <c r="A240" s="469">
        <v>2</v>
      </c>
      <c r="B240" s="398" t="s">
        <v>382</v>
      </c>
      <c r="C240" s="49" t="s">
        <v>39</v>
      </c>
      <c r="D240" s="38">
        <v>45200</v>
      </c>
      <c r="E240" s="41"/>
      <c r="F240" s="41"/>
      <c r="G240" s="136"/>
      <c r="H240" s="41"/>
      <c r="I240" s="41"/>
      <c r="J240" s="38"/>
      <c r="K240" s="387"/>
      <c r="L240" s="170"/>
      <c r="M240" s="621"/>
      <c r="N240" s="740"/>
    </row>
    <row r="241" spans="1:14" s="30" customFormat="1" ht="17.25" customHeight="1">
      <c r="A241" s="818" t="s">
        <v>172</v>
      </c>
      <c r="B241" s="819"/>
      <c r="C241" s="453"/>
      <c r="D241" s="468"/>
      <c r="E241" s="506"/>
      <c r="F241" s="509"/>
      <c r="G241" s="510"/>
      <c r="H241" s="511"/>
      <c r="I241" s="509"/>
      <c r="J241" s="505"/>
      <c r="K241" s="507"/>
      <c r="L241" s="508"/>
      <c r="M241" s="592"/>
      <c r="N241" s="707"/>
    </row>
    <row r="242" spans="1:14" s="30" customFormat="1" ht="39" customHeight="1">
      <c r="A242" s="814" t="s">
        <v>212</v>
      </c>
      <c r="B242" s="815"/>
      <c r="C242" s="815"/>
      <c r="D242" s="815"/>
      <c r="E242" s="815"/>
      <c r="F242" s="815"/>
      <c r="G242" s="815"/>
      <c r="H242" s="815"/>
      <c r="I242" s="692"/>
      <c r="J242" s="57"/>
      <c r="K242" s="57"/>
      <c r="L242" s="420"/>
      <c r="M242" s="420"/>
      <c r="N242" s="707"/>
    </row>
    <row r="243" spans="1:14" s="349" customFormat="1" ht="29.25" customHeight="1">
      <c r="A243" s="822" t="s">
        <v>329</v>
      </c>
      <c r="B243" s="823"/>
      <c r="C243" s="823"/>
      <c r="D243" s="823"/>
      <c r="E243" s="823"/>
      <c r="F243" s="823"/>
      <c r="G243" s="823"/>
      <c r="H243" s="823"/>
      <c r="I243" s="823"/>
      <c r="J243" s="554"/>
      <c r="K243" s="554"/>
      <c r="L243" s="555"/>
      <c r="M243" s="600"/>
      <c r="N243" s="713"/>
    </row>
    <row r="244" spans="1:14" s="342" customFormat="1" ht="23">
      <c r="A244" s="436" t="s">
        <v>25</v>
      </c>
      <c r="B244" s="436" t="s">
        <v>6</v>
      </c>
      <c r="C244" s="448" t="s">
        <v>7</v>
      </c>
      <c r="D244" s="437" t="s">
        <v>8</v>
      </c>
      <c r="E244" s="438" t="s">
        <v>9</v>
      </c>
      <c r="F244" s="439" t="s">
        <v>10</v>
      </c>
      <c r="G244" s="439" t="s">
        <v>11</v>
      </c>
      <c r="H244" s="439" t="s">
        <v>22</v>
      </c>
      <c r="I244" s="440" t="s">
        <v>12</v>
      </c>
      <c r="J244" s="462" t="s">
        <v>13</v>
      </c>
      <c r="K244" s="464" t="s">
        <v>14</v>
      </c>
      <c r="L244" s="437" t="s">
        <v>15</v>
      </c>
      <c r="M244" s="597"/>
      <c r="N244" s="716"/>
    </row>
    <row r="245" spans="1:14" s="342" customFormat="1" ht="12" customHeight="1">
      <c r="A245" s="449">
        <v>1</v>
      </c>
      <c r="B245" s="449">
        <v>2</v>
      </c>
      <c r="C245" s="449">
        <v>3</v>
      </c>
      <c r="D245" s="449">
        <v>4</v>
      </c>
      <c r="E245" s="450">
        <v>5</v>
      </c>
      <c r="F245" s="451">
        <v>6</v>
      </c>
      <c r="G245" s="449">
        <v>7</v>
      </c>
      <c r="H245" s="449" t="s">
        <v>16</v>
      </c>
      <c r="I245" s="449" t="s">
        <v>17</v>
      </c>
      <c r="J245" s="437">
        <v>10</v>
      </c>
      <c r="K245" s="463">
        <v>11</v>
      </c>
      <c r="L245" s="437">
        <v>12</v>
      </c>
      <c r="M245" s="597"/>
      <c r="N245" s="716"/>
    </row>
    <row r="246" spans="1:14" s="406" customFormat="1" ht="39">
      <c r="A246" s="483">
        <v>1</v>
      </c>
      <c r="B246" s="515" t="s">
        <v>309</v>
      </c>
      <c r="C246" s="403" t="s">
        <v>174</v>
      </c>
      <c r="D246" s="403">
        <v>25000</v>
      </c>
      <c r="E246" s="404"/>
      <c r="F246" s="404"/>
      <c r="G246" s="405"/>
      <c r="H246" s="404"/>
      <c r="I246" s="404"/>
      <c r="J246" s="347"/>
      <c r="K246" s="348"/>
      <c r="L246" s="347"/>
      <c r="M246" s="630"/>
      <c r="N246" s="746"/>
    </row>
    <row r="247" spans="1:14" s="30" customFormat="1" ht="17.25" customHeight="1">
      <c r="A247" s="818" t="s">
        <v>213</v>
      </c>
      <c r="B247" s="819"/>
      <c r="C247" s="453"/>
      <c r="D247" s="468"/>
      <c r="E247" s="506"/>
      <c r="F247" s="509"/>
      <c r="G247" s="510"/>
      <c r="H247" s="511"/>
      <c r="I247" s="509"/>
      <c r="J247" s="505"/>
      <c r="K247" s="507"/>
      <c r="L247" s="508"/>
      <c r="M247" s="592"/>
      <c r="N247" s="707"/>
    </row>
    <row r="248" spans="1:14" s="30" customFormat="1" ht="39" customHeight="1">
      <c r="A248" s="814" t="s">
        <v>214</v>
      </c>
      <c r="B248" s="815"/>
      <c r="C248" s="815"/>
      <c r="D248" s="815"/>
      <c r="E248" s="815"/>
      <c r="F248" s="815"/>
      <c r="G248" s="815"/>
      <c r="H248" s="815"/>
      <c r="I248" s="692"/>
      <c r="J248" s="57"/>
      <c r="K248" s="57"/>
      <c r="L248" s="420"/>
      <c r="M248" s="420"/>
      <c r="N248" s="707"/>
    </row>
    <row r="249" spans="1:14" s="553" customFormat="1" ht="26.25" customHeight="1">
      <c r="A249" s="826" t="s">
        <v>330</v>
      </c>
      <c r="B249" s="827"/>
      <c r="C249" s="827"/>
      <c r="D249" s="827"/>
      <c r="E249" s="827"/>
      <c r="F249" s="827"/>
      <c r="G249" s="827"/>
      <c r="H249" s="827"/>
      <c r="I249" s="827"/>
      <c r="J249" s="827"/>
      <c r="K249" s="827"/>
      <c r="L249" s="828"/>
      <c r="M249" s="625"/>
      <c r="N249" s="744"/>
    </row>
    <row r="250" spans="1:14" s="386" customFormat="1" ht="23">
      <c r="A250" s="471" t="s">
        <v>83</v>
      </c>
      <c r="B250" s="471" t="s">
        <v>6</v>
      </c>
      <c r="C250" s="448" t="s">
        <v>7</v>
      </c>
      <c r="D250" s="437" t="s">
        <v>8</v>
      </c>
      <c r="E250" s="472" t="s">
        <v>9</v>
      </c>
      <c r="F250" s="473" t="s">
        <v>10</v>
      </c>
      <c r="G250" s="473" t="s">
        <v>11</v>
      </c>
      <c r="H250" s="474" t="s">
        <v>22</v>
      </c>
      <c r="I250" s="437" t="s">
        <v>12</v>
      </c>
      <c r="J250" s="437" t="s">
        <v>84</v>
      </c>
      <c r="K250" s="463" t="s">
        <v>14</v>
      </c>
      <c r="L250" s="437" t="s">
        <v>15</v>
      </c>
      <c r="M250" s="631"/>
      <c r="N250" s="739"/>
    </row>
    <row r="251" spans="1:14" s="388" customFormat="1" ht="12" customHeight="1">
      <c r="A251" s="475">
        <v>1</v>
      </c>
      <c r="B251" s="475">
        <v>2</v>
      </c>
      <c r="C251" s="475">
        <v>3</v>
      </c>
      <c r="D251" s="475">
        <v>4</v>
      </c>
      <c r="E251" s="475">
        <v>5</v>
      </c>
      <c r="F251" s="475">
        <v>6</v>
      </c>
      <c r="G251" s="475">
        <v>7</v>
      </c>
      <c r="H251" s="475" t="s">
        <v>85</v>
      </c>
      <c r="I251" s="475" t="s">
        <v>17</v>
      </c>
      <c r="J251" s="475"/>
      <c r="K251" s="476">
        <v>9</v>
      </c>
      <c r="L251" s="475">
        <v>10</v>
      </c>
      <c r="M251" s="621"/>
      <c r="N251" s="740"/>
    </row>
    <row r="252" spans="1:14" customFormat="1" ht="21" customHeight="1">
      <c r="A252" s="484">
        <v>1</v>
      </c>
      <c r="B252" s="515" t="s">
        <v>233</v>
      </c>
      <c r="C252" s="403" t="s">
        <v>173</v>
      </c>
      <c r="D252" s="403">
        <v>2</v>
      </c>
      <c r="E252" s="404"/>
      <c r="F252" s="404"/>
      <c r="G252" s="405"/>
      <c r="H252" s="404"/>
      <c r="I252" s="404"/>
      <c r="J252" s="485"/>
      <c r="K252" s="485"/>
      <c r="L252" s="485"/>
      <c r="M252" s="632"/>
      <c r="N252" s="743"/>
    </row>
    <row r="253" spans="1:14" customFormat="1" ht="22.5" customHeight="1">
      <c r="A253" s="484">
        <v>2</v>
      </c>
      <c r="B253" s="515" t="s">
        <v>234</v>
      </c>
      <c r="C253" s="403" t="s">
        <v>39</v>
      </c>
      <c r="D253" s="403">
        <v>4</v>
      </c>
      <c r="E253" s="404"/>
      <c r="F253" s="404"/>
      <c r="G253" s="405"/>
      <c r="H253" s="404"/>
      <c r="I253" s="404"/>
      <c r="J253" s="485"/>
      <c r="K253" s="485"/>
      <c r="L253" s="485"/>
      <c r="M253" s="624"/>
      <c r="N253" s="743"/>
    </row>
    <row r="254" spans="1:14" s="30" customFormat="1" ht="17.25" customHeight="1">
      <c r="A254" s="818" t="s">
        <v>215</v>
      </c>
      <c r="B254" s="819"/>
      <c r="C254" s="453"/>
      <c r="D254" s="468"/>
      <c r="E254" s="506"/>
      <c r="F254" s="509"/>
      <c r="G254" s="510"/>
      <c r="H254" s="511"/>
      <c r="I254" s="509"/>
      <c r="J254" s="505"/>
      <c r="K254" s="507"/>
      <c r="L254" s="508"/>
      <c r="M254" s="592"/>
      <c r="N254" s="707"/>
    </row>
    <row r="255" spans="1:14" s="30" customFormat="1" ht="39" customHeight="1">
      <c r="A255" s="814" t="s">
        <v>216</v>
      </c>
      <c r="B255" s="815"/>
      <c r="C255" s="815"/>
      <c r="D255" s="815"/>
      <c r="E255" s="815"/>
      <c r="F255" s="815"/>
      <c r="G255" s="815"/>
      <c r="H255" s="815"/>
      <c r="I255" s="692"/>
      <c r="J255" s="57"/>
      <c r="K255" s="57"/>
      <c r="L255" s="420"/>
      <c r="M255" s="420"/>
      <c r="N255" s="707"/>
    </row>
    <row r="256" spans="1:14" s="349" customFormat="1" ht="31.5" customHeight="1">
      <c r="A256" s="835" t="s">
        <v>331</v>
      </c>
      <c r="B256" s="836"/>
      <c r="C256" s="836"/>
      <c r="D256" s="836"/>
      <c r="E256" s="836"/>
      <c r="F256" s="836"/>
      <c r="G256" s="836"/>
      <c r="H256" s="836"/>
      <c r="I256" s="836"/>
      <c r="J256" s="556"/>
      <c r="K256" s="556"/>
      <c r="L256" s="557"/>
      <c r="M256" s="600"/>
      <c r="N256" s="713"/>
    </row>
    <row r="257" spans="1:14" s="407" customFormat="1" ht="23">
      <c r="A257" s="436" t="s">
        <v>25</v>
      </c>
      <c r="B257" s="436" t="s">
        <v>6</v>
      </c>
      <c r="C257" s="448" t="s">
        <v>7</v>
      </c>
      <c r="D257" s="437" t="s">
        <v>175</v>
      </c>
      <c r="E257" s="438" t="s">
        <v>9</v>
      </c>
      <c r="F257" s="439" t="s">
        <v>10</v>
      </c>
      <c r="G257" s="439" t="s">
        <v>11</v>
      </c>
      <c r="H257" s="439" t="s">
        <v>22</v>
      </c>
      <c r="I257" s="440" t="s">
        <v>12</v>
      </c>
      <c r="J257" s="462" t="s">
        <v>13</v>
      </c>
      <c r="K257" s="464" t="s">
        <v>14</v>
      </c>
      <c r="L257" s="437" t="s">
        <v>15</v>
      </c>
      <c r="M257" s="633"/>
      <c r="N257" s="747"/>
    </row>
    <row r="258" spans="1:14" s="407" customFormat="1" ht="12" customHeight="1">
      <c r="A258" s="449">
        <v>1</v>
      </c>
      <c r="B258" s="449">
        <v>2</v>
      </c>
      <c r="C258" s="449">
        <v>3</v>
      </c>
      <c r="D258" s="449">
        <v>4</v>
      </c>
      <c r="E258" s="450">
        <v>5</v>
      </c>
      <c r="F258" s="451">
        <v>6</v>
      </c>
      <c r="G258" s="449">
        <v>7</v>
      </c>
      <c r="H258" s="449" t="s">
        <v>16</v>
      </c>
      <c r="I258" s="449" t="s">
        <v>17</v>
      </c>
      <c r="J258" s="437">
        <v>10</v>
      </c>
      <c r="K258" s="463">
        <v>11</v>
      </c>
      <c r="L258" s="437">
        <v>12</v>
      </c>
      <c r="M258" s="633"/>
      <c r="N258" s="747"/>
    </row>
    <row r="259" spans="1:14" s="412" customFormat="1" ht="77.25" customHeight="1">
      <c r="A259" s="449">
        <v>1</v>
      </c>
      <c r="B259" s="355" t="s">
        <v>235</v>
      </c>
      <c r="C259" s="358" t="s">
        <v>176</v>
      </c>
      <c r="D259" s="358">
        <v>1</v>
      </c>
      <c r="E259" s="351"/>
      <c r="F259" s="410"/>
      <c r="G259" s="411"/>
      <c r="H259" s="410"/>
      <c r="I259" s="410"/>
      <c r="J259" s="408"/>
      <c r="K259" s="409"/>
      <c r="L259" s="408"/>
      <c r="M259" s="634"/>
      <c r="N259" s="748"/>
    </row>
    <row r="260" spans="1:14" s="412" customFormat="1" ht="30" customHeight="1">
      <c r="A260" s="449">
        <v>2</v>
      </c>
      <c r="B260" s="516" t="s">
        <v>236</v>
      </c>
      <c r="C260" s="358" t="s">
        <v>39</v>
      </c>
      <c r="D260" s="358">
        <v>3</v>
      </c>
      <c r="E260" s="351"/>
      <c r="F260" s="410"/>
      <c r="G260" s="411"/>
      <c r="H260" s="410"/>
      <c r="I260" s="410"/>
      <c r="J260" s="408"/>
      <c r="K260" s="408"/>
      <c r="L260" s="408"/>
      <c r="M260" s="635"/>
      <c r="N260" s="748"/>
    </row>
    <row r="261" spans="1:14" s="412" customFormat="1" ht="44.25" customHeight="1">
      <c r="A261" s="449">
        <v>3</v>
      </c>
      <c r="B261" s="355" t="s">
        <v>237</v>
      </c>
      <c r="C261" s="358" t="s">
        <v>76</v>
      </c>
      <c r="D261" s="358">
        <v>1</v>
      </c>
      <c r="E261" s="351"/>
      <c r="F261" s="410"/>
      <c r="G261" s="411"/>
      <c r="H261" s="410"/>
      <c r="I261" s="410"/>
      <c r="J261" s="408"/>
      <c r="K261" s="408"/>
      <c r="L261" s="408"/>
      <c r="M261" s="635"/>
      <c r="N261" s="748"/>
    </row>
    <row r="262" spans="1:14" s="30" customFormat="1" ht="17.25" customHeight="1">
      <c r="A262" s="818" t="s">
        <v>217</v>
      </c>
      <c r="B262" s="819"/>
      <c r="C262" s="453"/>
      <c r="D262" s="468"/>
      <c r="E262" s="506"/>
      <c r="F262" s="509"/>
      <c r="G262" s="510"/>
      <c r="H262" s="511"/>
      <c r="I262" s="509"/>
      <c r="J262" s="505"/>
      <c r="K262" s="507"/>
      <c r="L262" s="508"/>
      <c r="M262" s="592"/>
      <c r="N262" s="707"/>
    </row>
    <row r="263" spans="1:14" s="30" customFormat="1" ht="39" customHeight="1">
      <c r="A263" s="814" t="s">
        <v>218</v>
      </c>
      <c r="B263" s="815"/>
      <c r="C263" s="815"/>
      <c r="D263" s="815"/>
      <c r="E263" s="815"/>
      <c r="F263" s="815"/>
      <c r="G263" s="815"/>
      <c r="H263" s="815"/>
      <c r="I263" s="692"/>
      <c r="J263" s="57"/>
      <c r="K263" s="57"/>
      <c r="L263" s="420"/>
      <c r="M263" s="420"/>
      <c r="N263" s="707"/>
    </row>
    <row r="264" spans="1:14" customFormat="1">
      <c r="A264" s="636"/>
      <c r="B264" s="399"/>
      <c r="C264" s="399"/>
      <c r="D264" s="399"/>
      <c r="E264" s="399"/>
      <c r="F264" s="423"/>
      <c r="G264" s="399"/>
      <c r="H264" s="399"/>
      <c r="I264" s="423"/>
      <c r="J264" s="399"/>
      <c r="K264" s="428"/>
      <c r="L264" s="400"/>
      <c r="M264" s="624"/>
      <c r="N264" s="743"/>
    </row>
    <row r="265" spans="1:14" s="3" customFormat="1" ht="27.75" customHeight="1">
      <c r="A265" s="816" t="s">
        <v>337</v>
      </c>
      <c r="B265" s="817"/>
      <c r="C265" s="817"/>
      <c r="D265" s="817"/>
      <c r="E265" s="817"/>
      <c r="F265" s="817"/>
      <c r="G265" s="817"/>
      <c r="H265" s="817"/>
      <c r="I265" s="817"/>
      <c r="J265" s="817"/>
      <c r="K265" s="817"/>
      <c r="L265" s="530"/>
      <c r="M265" s="537"/>
      <c r="N265" s="749"/>
    </row>
    <row r="266" spans="1:14" s="8" customFormat="1" ht="23">
      <c r="A266" s="492" t="s">
        <v>5</v>
      </c>
      <c r="B266" s="492" t="s">
        <v>6</v>
      </c>
      <c r="C266" s="488" t="s">
        <v>7</v>
      </c>
      <c r="D266" s="489" t="s">
        <v>8</v>
      </c>
      <c r="E266" s="490" t="s">
        <v>9</v>
      </c>
      <c r="F266" s="491" t="s">
        <v>10</v>
      </c>
      <c r="G266" s="491" t="s">
        <v>11</v>
      </c>
      <c r="H266" s="491" t="s">
        <v>22</v>
      </c>
      <c r="I266" s="492" t="s">
        <v>12</v>
      </c>
      <c r="J266" s="492" t="s">
        <v>13</v>
      </c>
      <c r="K266" s="493" t="s">
        <v>14</v>
      </c>
      <c r="L266" s="492" t="s">
        <v>15</v>
      </c>
      <c r="M266" s="99"/>
      <c r="N266" s="750"/>
    </row>
    <row r="267" spans="1:14" s="9" customFormat="1" ht="11.5">
      <c r="A267" s="449">
        <v>1</v>
      </c>
      <c r="B267" s="449">
        <v>2</v>
      </c>
      <c r="C267" s="449">
        <v>3</v>
      </c>
      <c r="D267" s="449">
        <v>4</v>
      </c>
      <c r="E267" s="450">
        <v>5</v>
      </c>
      <c r="F267" s="451" t="s">
        <v>18</v>
      </c>
      <c r="G267" s="449">
        <v>7</v>
      </c>
      <c r="H267" s="449" t="s">
        <v>16</v>
      </c>
      <c r="I267" s="449" t="s">
        <v>17</v>
      </c>
      <c r="J267" s="449">
        <v>10</v>
      </c>
      <c r="K267" s="452">
        <v>11</v>
      </c>
      <c r="L267" s="449">
        <v>12</v>
      </c>
      <c r="M267" s="102"/>
      <c r="N267" s="751"/>
    </row>
    <row r="268" spans="1:14" ht="387.75" customHeight="1">
      <c r="A268" s="518">
        <v>1</v>
      </c>
      <c r="B268" s="355" t="s">
        <v>384</v>
      </c>
      <c r="C268" s="10" t="s">
        <v>19</v>
      </c>
      <c r="D268" s="10">
        <v>330</v>
      </c>
      <c r="E268" s="103"/>
      <c r="F268" s="104"/>
      <c r="G268" s="105"/>
      <c r="H268" s="103"/>
      <c r="I268" s="103"/>
      <c r="J268" s="106"/>
      <c r="K268" s="107"/>
      <c r="L268" s="415"/>
      <c r="M268" s="637"/>
      <c r="N268" s="752"/>
    </row>
    <row r="269" spans="1:14" s="11" customFormat="1" ht="371.25" customHeight="1">
      <c r="A269" s="449">
        <v>2</v>
      </c>
      <c r="B269" s="355" t="s">
        <v>385</v>
      </c>
      <c r="C269" s="10" t="s">
        <v>19</v>
      </c>
      <c r="D269" s="10">
        <v>1500</v>
      </c>
      <c r="E269" s="103"/>
      <c r="F269" s="104"/>
      <c r="G269" s="108"/>
      <c r="H269" s="103"/>
      <c r="I269" s="103"/>
      <c r="J269" s="109"/>
      <c r="K269" s="110"/>
      <c r="L269" s="414"/>
      <c r="M269" s="638"/>
      <c r="N269" s="753"/>
    </row>
    <row r="270" spans="1:14" s="12" customFormat="1" ht="385.5" customHeight="1">
      <c r="A270" s="486">
        <v>3</v>
      </c>
      <c r="B270" s="355" t="s">
        <v>383</v>
      </c>
      <c r="C270" s="10" t="s">
        <v>19</v>
      </c>
      <c r="D270" s="10">
        <v>1500</v>
      </c>
      <c r="E270" s="103"/>
      <c r="F270" s="104"/>
      <c r="G270" s="105"/>
      <c r="H270" s="103"/>
      <c r="I270" s="103"/>
      <c r="J270" s="111"/>
      <c r="K270" s="104"/>
      <c r="L270" s="417"/>
      <c r="M270" s="639"/>
      <c r="N270" s="754"/>
    </row>
    <row r="271" spans="1:14" s="30" customFormat="1" ht="17.25" customHeight="1">
      <c r="A271" s="818" t="s">
        <v>219</v>
      </c>
      <c r="B271" s="819"/>
      <c r="C271" s="453"/>
      <c r="D271" s="468"/>
      <c r="E271" s="506"/>
      <c r="F271" s="509"/>
      <c r="G271" s="510"/>
      <c r="H271" s="511"/>
      <c r="I271" s="509"/>
      <c r="J271" s="505"/>
      <c r="K271" s="507"/>
      <c r="L271" s="508"/>
      <c r="M271" s="592"/>
      <c r="N271" s="707"/>
    </row>
    <row r="272" spans="1:14" s="30" customFormat="1" ht="39" customHeight="1">
      <c r="A272" s="814" t="s">
        <v>220</v>
      </c>
      <c r="B272" s="815"/>
      <c r="C272" s="815"/>
      <c r="D272" s="815"/>
      <c r="E272" s="815"/>
      <c r="F272" s="815"/>
      <c r="G272" s="815"/>
      <c r="H272" s="815"/>
      <c r="I272" s="692"/>
      <c r="J272" s="57"/>
      <c r="K272" s="57"/>
      <c r="L272" s="420"/>
      <c r="M272" s="420"/>
      <c r="N272" s="707"/>
    </row>
    <row r="273" spans="1:14" s="17" customFormat="1" ht="27" customHeight="1">
      <c r="A273" s="816" t="s">
        <v>336</v>
      </c>
      <c r="B273" s="817"/>
      <c r="C273" s="817"/>
      <c r="D273" s="817"/>
      <c r="E273" s="817"/>
      <c r="F273" s="817"/>
      <c r="G273" s="817"/>
      <c r="H273" s="817"/>
      <c r="I273" s="817"/>
      <c r="J273" s="817"/>
      <c r="K273" s="817"/>
      <c r="L273" s="530"/>
      <c r="M273" s="536"/>
      <c r="N273" s="755"/>
    </row>
    <row r="274" spans="1:14" s="18" customFormat="1" ht="28.5">
      <c r="A274" s="499" t="s">
        <v>5</v>
      </c>
      <c r="B274" s="499" t="s">
        <v>6</v>
      </c>
      <c r="C274" s="495" t="s">
        <v>7</v>
      </c>
      <c r="D274" s="496" t="s">
        <v>8</v>
      </c>
      <c r="E274" s="497" t="s">
        <v>9</v>
      </c>
      <c r="F274" s="498" t="s">
        <v>10</v>
      </c>
      <c r="G274" s="535" t="s">
        <v>11</v>
      </c>
      <c r="H274" s="498" t="s">
        <v>22</v>
      </c>
      <c r="I274" s="499" t="s">
        <v>12</v>
      </c>
      <c r="J274" s="499" t="s">
        <v>13</v>
      </c>
      <c r="K274" s="500" t="s">
        <v>14</v>
      </c>
      <c r="L274" s="499" t="s">
        <v>15</v>
      </c>
      <c r="M274" s="112"/>
      <c r="N274" s="756"/>
    </row>
    <row r="275" spans="1:14" s="19" customFormat="1" ht="10.5">
      <c r="A275" s="442">
        <v>1</v>
      </c>
      <c r="B275" s="442">
        <v>2</v>
      </c>
      <c r="C275" s="442">
        <v>3</v>
      </c>
      <c r="D275" s="442">
        <v>4</v>
      </c>
      <c r="E275" s="445">
        <v>5</v>
      </c>
      <c r="F275" s="446" t="s">
        <v>18</v>
      </c>
      <c r="G275" s="442">
        <v>7</v>
      </c>
      <c r="H275" s="442" t="s">
        <v>16</v>
      </c>
      <c r="I275" s="442" t="s">
        <v>17</v>
      </c>
      <c r="J275" s="442">
        <v>10</v>
      </c>
      <c r="K275" s="447">
        <v>11</v>
      </c>
      <c r="L275" s="442">
        <v>12</v>
      </c>
      <c r="M275" s="116"/>
      <c r="N275" s="757"/>
    </row>
    <row r="276" spans="1:14" s="11" customFormat="1" ht="227">
      <c r="A276" s="486">
        <v>1</v>
      </c>
      <c r="B276" s="519" t="s">
        <v>238</v>
      </c>
      <c r="C276" s="27" t="s">
        <v>19</v>
      </c>
      <c r="D276" s="27">
        <v>800</v>
      </c>
      <c r="E276" s="53"/>
      <c r="F276" s="104"/>
      <c r="G276" s="117"/>
      <c r="H276" s="118"/>
      <c r="I276" s="119"/>
      <c r="J276" s="120"/>
      <c r="K276" s="121"/>
      <c r="L276" s="414"/>
      <c r="M276" s="638"/>
      <c r="N276" s="753"/>
    </row>
    <row r="277" spans="1:14" s="11" customFormat="1" ht="240.75" customHeight="1">
      <c r="A277" s="486">
        <v>2</v>
      </c>
      <c r="B277" s="355" t="s">
        <v>134</v>
      </c>
      <c r="C277" s="27" t="s">
        <v>19</v>
      </c>
      <c r="D277" s="27">
        <v>1060</v>
      </c>
      <c r="E277" s="53"/>
      <c r="F277" s="104"/>
      <c r="G277" s="117"/>
      <c r="H277" s="118"/>
      <c r="I277" s="119"/>
      <c r="J277" s="122"/>
      <c r="K277" s="54"/>
      <c r="L277" s="413"/>
      <c r="M277" s="638"/>
      <c r="N277" s="753"/>
    </row>
    <row r="278" spans="1:14" s="30" customFormat="1" ht="17.25" customHeight="1">
      <c r="A278" s="818" t="s">
        <v>68</v>
      </c>
      <c r="B278" s="819"/>
      <c r="C278" s="453"/>
      <c r="D278" s="468"/>
      <c r="E278" s="506"/>
      <c r="F278" s="509"/>
      <c r="G278" s="510"/>
      <c r="H278" s="511"/>
      <c r="I278" s="509"/>
      <c r="J278" s="505"/>
      <c r="K278" s="507"/>
      <c r="L278" s="508"/>
      <c r="M278" s="592"/>
      <c r="N278" s="707"/>
    </row>
    <row r="279" spans="1:14" s="30" customFormat="1" ht="39" customHeight="1">
      <c r="A279" s="814" t="s">
        <v>221</v>
      </c>
      <c r="B279" s="815"/>
      <c r="C279" s="815"/>
      <c r="D279" s="815"/>
      <c r="E279" s="815"/>
      <c r="F279" s="815"/>
      <c r="G279" s="815"/>
      <c r="H279" s="815"/>
      <c r="I279" s="692"/>
      <c r="J279" s="57"/>
      <c r="K279" s="57"/>
      <c r="L279" s="420"/>
      <c r="M279" s="420"/>
      <c r="N279" s="707"/>
    </row>
    <row r="280" spans="1:14" s="311" customFormat="1" ht="27.75" customHeight="1">
      <c r="A280" s="820" t="s">
        <v>353</v>
      </c>
      <c r="B280" s="821"/>
      <c r="C280" s="821"/>
      <c r="D280" s="821"/>
      <c r="E280" s="821"/>
      <c r="F280" s="821"/>
      <c r="G280" s="821"/>
      <c r="H280" s="821"/>
      <c r="I280" s="821"/>
      <c r="J280" s="821"/>
      <c r="K280" s="821"/>
      <c r="L280" s="534"/>
      <c r="M280" s="640"/>
      <c r="N280" s="758"/>
    </row>
    <row r="281" spans="1:14" s="22" customFormat="1" ht="23">
      <c r="A281" s="487" t="s">
        <v>25</v>
      </c>
      <c r="B281" s="487" t="s">
        <v>6</v>
      </c>
      <c r="C281" s="488" t="s">
        <v>7</v>
      </c>
      <c r="D281" s="489" t="s">
        <v>8</v>
      </c>
      <c r="E281" s="490" t="s">
        <v>9</v>
      </c>
      <c r="F281" s="491" t="s">
        <v>10</v>
      </c>
      <c r="G281" s="533" t="s">
        <v>11</v>
      </c>
      <c r="H281" s="491" t="s">
        <v>22</v>
      </c>
      <c r="I281" s="492" t="s">
        <v>12</v>
      </c>
      <c r="J281" s="492" t="s">
        <v>13</v>
      </c>
      <c r="K281" s="493" t="s">
        <v>14</v>
      </c>
      <c r="L281" s="492" t="s">
        <v>15</v>
      </c>
      <c r="M281" s="112"/>
      <c r="N281" s="756"/>
    </row>
    <row r="282" spans="1:14" s="23" customFormat="1" ht="11.5">
      <c r="A282" s="449">
        <v>1</v>
      </c>
      <c r="B282" s="449">
        <v>2</v>
      </c>
      <c r="C282" s="449">
        <v>3</v>
      </c>
      <c r="D282" s="449">
        <v>4</v>
      </c>
      <c r="E282" s="450">
        <v>5</v>
      </c>
      <c r="F282" s="451" t="s">
        <v>18</v>
      </c>
      <c r="G282" s="449">
        <v>7</v>
      </c>
      <c r="H282" s="449" t="s">
        <v>16</v>
      </c>
      <c r="I282" s="449" t="s">
        <v>17</v>
      </c>
      <c r="J282" s="449">
        <v>10</v>
      </c>
      <c r="K282" s="452">
        <v>11</v>
      </c>
      <c r="L282" s="449">
        <v>12</v>
      </c>
      <c r="M282" s="641"/>
      <c r="N282" s="704"/>
    </row>
    <row r="283" spans="1:14" s="25" customFormat="1" ht="182">
      <c r="A283" s="443">
        <v>1</v>
      </c>
      <c r="B283" s="520" t="s">
        <v>239</v>
      </c>
      <c r="C283" s="10" t="s">
        <v>19</v>
      </c>
      <c r="D283" s="10">
        <v>80</v>
      </c>
      <c r="E283" s="103"/>
      <c r="F283" s="103"/>
      <c r="G283" s="105"/>
      <c r="H283" s="103"/>
      <c r="I283" s="103"/>
      <c r="J283" s="111"/>
      <c r="K283" s="10"/>
      <c r="L283" s="145"/>
      <c r="M283" s="642"/>
      <c r="N283" s="706"/>
    </row>
    <row r="284" spans="1:14" s="30" customFormat="1" ht="17.25" customHeight="1">
      <c r="A284" s="818" t="s">
        <v>179</v>
      </c>
      <c r="B284" s="819"/>
      <c r="C284" s="453"/>
      <c r="D284" s="468"/>
      <c r="E284" s="506"/>
      <c r="F284" s="509"/>
      <c r="G284" s="510"/>
      <c r="H284" s="511"/>
      <c r="I284" s="509"/>
      <c r="J284" s="505"/>
      <c r="K284" s="507"/>
      <c r="L284" s="508"/>
      <c r="M284" s="592"/>
      <c r="N284" s="707"/>
    </row>
    <row r="285" spans="1:14" s="30" customFormat="1" ht="39" customHeight="1">
      <c r="A285" s="814" t="s">
        <v>180</v>
      </c>
      <c r="B285" s="815"/>
      <c r="C285" s="815"/>
      <c r="D285" s="815"/>
      <c r="E285" s="815"/>
      <c r="F285" s="815"/>
      <c r="G285" s="815"/>
      <c r="H285" s="815"/>
      <c r="I285" s="692"/>
      <c r="J285" s="57"/>
      <c r="K285" s="57"/>
      <c r="L285" s="420"/>
      <c r="M285" s="420"/>
      <c r="N285" s="707"/>
    </row>
    <row r="286" spans="1:14" s="26" customFormat="1" ht="29.25" customHeight="1">
      <c r="A286" s="820" t="s">
        <v>335</v>
      </c>
      <c r="B286" s="821"/>
      <c r="C286" s="821"/>
      <c r="D286" s="821"/>
      <c r="E286" s="821"/>
      <c r="F286" s="821"/>
      <c r="G286" s="821"/>
      <c r="H286" s="821"/>
      <c r="I286" s="821"/>
      <c r="J286" s="821"/>
      <c r="K286" s="821"/>
      <c r="L286" s="494"/>
      <c r="M286" s="532"/>
      <c r="N286" s="759"/>
    </row>
    <row r="287" spans="1:14" s="22" customFormat="1" ht="23">
      <c r="A287" s="487" t="s">
        <v>25</v>
      </c>
      <c r="B287" s="487" t="s">
        <v>6</v>
      </c>
      <c r="C287" s="488" t="s">
        <v>7</v>
      </c>
      <c r="D287" s="489" t="s">
        <v>8</v>
      </c>
      <c r="E287" s="490" t="s">
        <v>9</v>
      </c>
      <c r="F287" s="491" t="s">
        <v>10</v>
      </c>
      <c r="G287" s="533" t="s">
        <v>11</v>
      </c>
      <c r="H287" s="491" t="s">
        <v>22</v>
      </c>
      <c r="I287" s="492" t="s">
        <v>12</v>
      </c>
      <c r="J287" s="492" t="s">
        <v>13</v>
      </c>
      <c r="K287" s="493" t="s">
        <v>14</v>
      </c>
      <c r="L287" s="492" t="s">
        <v>15</v>
      </c>
      <c r="M287" s="112"/>
      <c r="N287" s="756"/>
    </row>
    <row r="288" spans="1:14" s="23" customFormat="1" ht="11.5">
      <c r="A288" s="449">
        <v>1</v>
      </c>
      <c r="B288" s="449">
        <v>2</v>
      </c>
      <c r="C288" s="449">
        <v>3</v>
      </c>
      <c r="D288" s="449">
        <v>4</v>
      </c>
      <c r="E288" s="450">
        <v>5</v>
      </c>
      <c r="F288" s="451" t="s">
        <v>18</v>
      </c>
      <c r="G288" s="449">
        <v>7</v>
      </c>
      <c r="H288" s="449" t="s">
        <v>16</v>
      </c>
      <c r="I288" s="449" t="s">
        <v>17</v>
      </c>
      <c r="J288" s="449">
        <v>10</v>
      </c>
      <c r="K288" s="452">
        <v>11</v>
      </c>
      <c r="L288" s="449">
        <v>12</v>
      </c>
      <c r="M288" s="641"/>
      <c r="N288" s="704"/>
    </row>
    <row r="289" spans="1:14" ht="409.5">
      <c r="A289" s="486" t="s">
        <v>28</v>
      </c>
      <c r="B289" s="520" t="s">
        <v>386</v>
      </c>
      <c r="C289" s="27" t="s">
        <v>19</v>
      </c>
      <c r="D289" s="27">
        <v>1200</v>
      </c>
      <c r="E289" s="53"/>
      <c r="F289" s="53"/>
      <c r="G289" s="117"/>
      <c r="H289" s="103"/>
      <c r="I289" s="103"/>
      <c r="J289" s="127"/>
      <c r="K289" s="128"/>
      <c r="L289" s="415"/>
      <c r="M289" s="637"/>
      <c r="N289" s="752"/>
    </row>
    <row r="290" spans="1:14" s="30" customFormat="1" ht="17.25" customHeight="1">
      <c r="A290" s="818" t="s">
        <v>181</v>
      </c>
      <c r="B290" s="819"/>
      <c r="C290" s="453"/>
      <c r="D290" s="468"/>
      <c r="E290" s="506"/>
      <c r="F290" s="509"/>
      <c r="G290" s="510"/>
      <c r="H290" s="511"/>
      <c r="I290" s="509"/>
      <c r="J290" s="505"/>
      <c r="K290" s="507"/>
      <c r="L290" s="508"/>
      <c r="M290" s="592"/>
      <c r="N290" s="707"/>
    </row>
    <row r="291" spans="1:14" s="30" customFormat="1" ht="39" customHeight="1">
      <c r="A291" s="814" t="s">
        <v>222</v>
      </c>
      <c r="B291" s="815"/>
      <c r="C291" s="815"/>
      <c r="D291" s="815"/>
      <c r="E291" s="815"/>
      <c r="F291" s="815"/>
      <c r="G291" s="815"/>
      <c r="H291" s="815"/>
      <c r="I291" s="692"/>
      <c r="J291" s="57"/>
      <c r="K291" s="57"/>
      <c r="L291" s="420"/>
      <c r="M291" s="420"/>
      <c r="N291" s="707"/>
    </row>
    <row r="292" spans="1:14" s="28" customFormat="1" ht="25.5" customHeight="1">
      <c r="A292" s="820" t="s">
        <v>354</v>
      </c>
      <c r="B292" s="821"/>
      <c r="C292" s="821"/>
      <c r="D292" s="821"/>
      <c r="E292" s="821"/>
      <c r="F292" s="821"/>
      <c r="G292" s="821"/>
      <c r="H292" s="821"/>
      <c r="I292" s="821"/>
      <c r="J292" s="821"/>
      <c r="K292" s="821"/>
      <c r="L292" s="494"/>
      <c r="M292" s="532"/>
      <c r="N292" s="760"/>
    </row>
    <row r="293" spans="1:14" s="22" customFormat="1" ht="23">
      <c r="A293" s="487" t="s">
        <v>25</v>
      </c>
      <c r="B293" s="487" t="s">
        <v>6</v>
      </c>
      <c r="C293" s="488" t="s">
        <v>7</v>
      </c>
      <c r="D293" s="489" t="s">
        <v>8</v>
      </c>
      <c r="E293" s="490" t="s">
        <v>9</v>
      </c>
      <c r="F293" s="491" t="s">
        <v>10</v>
      </c>
      <c r="G293" s="491" t="s">
        <v>11</v>
      </c>
      <c r="H293" s="491" t="s">
        <v>22</v>
      </c>
      <c r="I293" s="492" t="s">
        <v>12</v>
      </c>
      <c r="J293" s="492" t="s">
        <v>13</v>
      </c>
      <c r="K293" s="493" t="s">
        <v>14</v>
      </c>
      <c r="L293" s="492" t="s">
        <v>15</v>
      </c>
      <c r="M293" s="112"/>
      <c r="N293" s="756"/>
    </row>
    <row r="294" spans="1:14" s="23" customFormat="1" ht="11.5">
      <c r="A294" s="449">
        <v>1</v>
      </c>
      <c r="B294" s="449">
        <v>2</v>
      </c>
      <c r="C294" s="449">
        <v>3</v>
      </c>
      <c r="D294" s="449">
        <v>4</v>
      </c>
      <c r="E294" s="450">
        <v>5</v>
      </c>
      <c r="F294" s="451" t="s">
        <v>18</v>
      </c>
      <c r="G294" s="449">
        <v>7</v>
      </c>
      <c r="H294" s="449" t="s">
        <v>16</v>
      </c>
      <c r="I294" s="449" t="s">
        <v>17</v>
      </c>
      <c r="J294" s="449">
        <v>10</v>
      </c>
      <c r="K294" s="452">
        <v>11</v>
      </c>
      <c r="L294" s="449">
        <v>12</v>
      </c>
      <c r="M294" s="641"/>
      <c r="N294" s="704"/>
    </row>
    <row r="295" spans="1:14" s="29" customFormat="1" ht="347.25" customHeight="1">
      <c r="A295" s="486">
        <v>1</v>
      </c>
      <c r="B295" s="531" t="s">
        <v>387</v>
      </c>
      <c r="C295" s="27" t="s">
        <v>19</v>
      </c>
      <c r="D295" s="27">
        <v>2700</v>
      </c>
      <c r="E295" s="53"/>
      <c r="F295" s="53"/>
      <c r="G295" s="117"/>
      <c r="H295" s="103"/>
      <c r="I295" s="103"/>
      <c r="J295" s="129"/>
      <c r="K295" s="130"/>
      <c r="L295" s="416"/>
      <c r="M295" s="643"/>
      <c r="N295" s="761"/>
    </row>
    <row r="296" spans="1:14" s="30" customFormat="1" ht="17.25" customHeight="1">
      <c r="A296" s="818" t="s">
        <v>185</v>
      </c>
      <c r="B296" s="819"/>
      <c r="C296" s="453"/>
      <c r="D296" s="468"/>
      <c r="E296" s="506"/>
      <c r="F296" s="509"/>
      <c r="G296" s="510"/>
      <c r="H296" s="511"/>
      <c r="I296" s="509"/>
      <c r="J296" s="505"/>
      <c r="K296" s="507"/>
      <c r="L296" s="508"/>
      <c r="M296" s="592"/>
      <c r="N296" s="707"/>
    </row>
    <row r="297" spans="1:14" s="30" customFormat="1" ht="39" customHeight="1">
      <c r="A297" s="814" t="s">
        <v>223</v>
      </c>
      <c r="B297" s="815"/>
      <c r="C297" s="815"/>
      <c r="D297" s="815"/>
      <c r="E297" s="815"/>
      <c r="F297" s="815"/>
      <c r="G297" s="815"/>
      <c r="H297" s="815"/>
      <c r="I297" s="692"/>
      <c r="J297" s="57"/>
      <c r="K297" s="57"/>
      <c r="L297" s="420"/>
      <c r="M297" s="420"/>
      <c r="N297" s="707"/>
    </row>
    <row r="298" spans="1:14" s="559" customFormat="1" ht="31.5" customHeight="1">
      <c r="A298" s="820" t="s">
        <v>334</v>
      </c>
      <c r="B298" s="821"/>
      <c r="C298" s="821"/>
      <c r="D298" s="821"/>
      <c r="E298" s="821"/>
      <c r="F298" s="821"/>
      <c r="G298" s="821"/>
      <c r="H298" s="821"/>
      <c r="I298" s="821"/>
      <c r="J298" s="821"/>
      <c r="K298" s="821"/>
      <c r="L298" s="558"/>
      <c r="M298" s="644"/>
      <c r="N298" s="762"/>
    </row>
    <row r="299" spans="1:14" s="22" customFormat="1" ht="23">
      <c r="A299" s="487" t="s">
        <v>25</v>
      </c>
      <c r="B299" s="487" t="s">
        <v>6</v>
      </c>
      <c r="C299" s="488" t="s">
        <v>7</v>
      </c>
      <c r="D299" s="489" t="s">
        <v>8</v>
      </c>
      <c r="E299" s="490" t="s">
        <v>9</v>
      </c>
      <c r="F299" s="491" t="s">
        <v>10</v>
      </c>
      <c r="G299" s="491" t="s">
        <v>11</v>
      </c>
      <c r="H299" s="491" t="s">
        <v>22</v>
      </c>
      <c r="I299" s="492" t="s">
        <v>12</v>
      </c>
      <c r="J299" s="492" t="s">
        <v>13</v>
      </c>
      <c r="K299" s="493" t="s">
        <v>14</v>
      </c>
      <c r="L299" s="492" t="s">
        <v>15</v>
      </c>
      <c r="M299" s="112"/>
      <c r="N299" s="756"/>
    </row>
    <row r="300" spans="1:14" s="23" customFormat="1" ht="11.5">
      <c r="A300" s="449">
        <v>1</v>
      </c>
      <c r="B300" s="449">
        <v>2</v>
      </c>
      <c r="C300" s="449">
        <v>3</v>
      </c>
      <c r="D300" s="449">
        <v>4</v>
      </c>
      <c r="E300" s="450">
        <v>5</v>
      </c>
      <c r="F300" s="451" t="s">
        <v>18</v>
      </c>
      <c r="G300" s="449">
        <v>7</v>
      </c>
      <c r="H300" s="449" t="s">
        <v>16</v>
      </c>
      <c r="I300" s="449" t="s">
        <v>17</v>
      </c>
      <c r="J300" s="449">
        <v>10</v>
      </c>
      <c r="K300" s="452">
        <v>11</v>
      </c>
      <c r="L300" s="449">
        <v>12</v>
      </c>
      <c r="M300" s="641"/>
      <c r="N300" s="704"/>
    </row>
    <row r="301" spans="1:14" s="29" customFormat="1" ht="347.25" customHeight="1">
      <c r="A301" s="486">
        <v>1</v>
      </c>
      <c r="B301" s="531" t="s">
        <v>267</v>
      </c>
      <c r="C301" s="27" t="s">
        <v>32</v>
      </c>
      <c r="D301" s="27">
        <v>1000</v>
      </c>
      <c r="E301" s="53"/>
      <c r="F301" s="53"/>
      <c r="G301" s="117"/>
      <c r="H301" s="103"/>
      <c r="I301" s="103"/>
      <c r="J301" s="129"/>
      <c r="K301" s="130"/>
      <c r="L301" s="416"/>
      <c r="M301" s="643"/>
      <c r="N301" s="761"/>
    </row>
    <row r="302" spans="1:14" s="30" customFormat="1" ht="17.25" customHeight="1">
      <c r="A302" s="818" t="s">
        <v>71</v>
      </c>
      <c r="B302" s="819"/>
      <c r="C302" s="453"/>
      <c r="D302" s="468"/>
      <c r="E302" s="506"/>
      <c r="F302" s="509"/>
      <c r="G302" s="510"/>
      <c r="H302" s="511"/>
      <c r="I302" s="509"/>
      <c r="J302" s="505"/>
      <c r="K302" s="507"/>
      <c r="L302" s="508"/>
      <c r="M302" s="592"/>
      <c r="N302" s="707"/>
    </row>
    <row r="303" spans="1:14" s="30" customFormat="1" ht="39" customHeight="1">
      <c r="A303" s="814" t="s">
        <v>184</v>
      </c>
      <c r="B303" s="815"/>
      <c r="C303" s="815"/>
      <c r="D303" s="815"/>
      <c r="E303" s="815"/>
      <c r="F303" s="815"/>
      <c r="G303" s="815"/>
      <c r="H303" s="815"/>
      <c r="I303" s="692"/>
      <c r="J303" s="57"/>
      <c r="K303" s="57"/>
      <c r="L303" s="420"/>
      <c r="M303" s="420"/>
      <c r="N303" s="707"/>
    </row>
    <row r="304" spans="1:14" s="561" customFormat="1" ht="27.75" customHeight="1">
      <c r="A304" s="820" t="s">
        <v>355</v>
      </c>
      <c r="B304" s="821"/>
      <c r="C304" s="821"/>
      <c r="D304" s="821"/>
      <c r="E304" s="821"/>
      <c r="F304" s="821"/>
      <c r="G304" s="821"/>
      <c r="H304" s="821"/>
      <c r="I304" s="821"/>
      <c r="J304" s="821"/>
      <c r="K304" s="821"/>
      <c r="L304" s="560"/>
      <c r="M304" s="662"/>
      <c r="N304" s="763"/>
    </row>
    <row r="305" spans="1:14" s="22" customFormat="1" ht="23">
      <c r="A305" s="487" t="s">
        <v>25</v>
      </c>
      <c r="B305" s="487" t="s">
        <v>6</v>
      </c>
      <c r="C305" s="488" t="s">
        <v>7</v>
      </c>
      <c r="D305" s="489" t="s">
        <v>8</v>
      </c>
      <c r="E305" s="490" t="s">
        <v>9</v>
      </c>
      <c r="F305" s="491" t="s">
        <v>10</v>
      </c>
      <c r="G305" s="491" t="s">
        <v>11</v>
      </c>
      <c r="H305" s="491" t="s">
        <v>22</v>
      </c>
      <c r="I305" s="492" t="s">
        <v>12</v>
      </c>
      <c r="J305" s="492" t="s">
        <v>13</v>
      </c>
      <c r="K305" s="493" t="s">
        <v>14</v>
      </c>
      <c r="L305" s="492" t="s">
        <v>15</v>
      </c>
      <c r="M305" s="112"/>
      <c r="N305" s="756"/>
    </row>
    <row r="306" spans="1:14" s="23" customFormat="1" ht="11.5">
      <c r="A306" s="449">
        <v>1</v>
      </c>
      <c r="B306" s="449">
        <v>2</v>
      </c>
      <c r="C306" s="449">
        <v>3</v>
      </c>
      <c r="D306" s="449">
        <v>4</v>
      </c>
      <c r="E306" s="450">
        <v>5</v>
      </c>
      <c r="F306" s="451" t="s">
        <v>18</v>
      </c>
      <c r="G306" s="449">
        <v>7</v>
      </c>
      <c r="H306" s="449" t="s">
        <v>16</v>
      </c>
      <c r="I306" s="449" t="s">
        <v>17</v>
      </c>
      <c r="J306" s="449">
        <v>10</v>
      </c>
      <c r="K306" s="452">
        <v>11</v>
      </c>
      <c r="L306" s="449">
        <v>12</v>
      </c>
      <c r="M306" s="641"/>
      <c r="N306" s="704"/>
    </row>
    <row r="307" spans="1:14" ht="286">
      <c r="A307" s="449">
        <v>1</v>
      </c>
      <c r="B307" s="121" t="s">
        <v>255</v>
      </c>
      <c r="C307" s="69" t="s">
        <v>19</v>
      </c>
      <c r="D307" s="69">
        <v>700</v>
      </c>
      <c r="E307" s="53"/>
      <c r="F307" s="84"/>
      <c r="G307" s="85"/>
      <c r="H307" s="84"/>
      <c r="I307" s="84"/>
      <c r="J307" s="132"/>
      <c r="K307" s="133"/>
      <c r="L307" s="415"/>
      <c r="M307" s="637"/>
      <c r="N307" s="752"/>
    </row>
    <row r="308" spans="1:14" s="30" customFormat="1" ht="17.25" customHeight="1">
      <c r="A308" s="818" t="s">
        <v>74</v>
      </c>
      <c r="B308" s="819"/>
      <c r="C308" s="453"/>
      <c r="D308" s="468"/>
      <c r="E308" s="506"/>
      <c r="F308" s="509"/>
      <c r="G308" s="510"/>
      <c r="H308" s="511"/>
      <c r="I308" s="509"/>
      <c r="J308" s="505"/>
      <c r="K308" s="507"/>
      <c r="L308" s="508"/>
      <c r="M308" s="592"/>
      <c r="N308" s="707"/>
    </row>
    <row r="309" spans="1:14" s="30" customFormat="1" ht="39" customHeight="1">
      <c r="A309" s="814" t="s">
        <v>183</v>
      </c>
      <c r="B309" s="815"/>
      <c r="C309" s="815"/>
      <c r="D309" s="815"/>
      <c r="E309" s="815"/>
      <c r="F309" s="815"/>
      <c r="G309" s="815"/>
      <c r="H309" s="815"/>
      <c r="I309" s="692"/>
      <c r="J309" s="57"/>
      <c r="K309" s="57"/>
      <c r="L309" s="420"/>
      <c r="M309" s="420"/>
      <c r="N309" s="707"/>
    </row>
    <row r="310" spans="1:14" s="561" customFormat="1" ht="27" customHeight="1">
      <c r="A310" s="820" t="s">
        <v>333</v>
      </c>
      <c r="B310" s="821"/>
      <c r="C310" s="821"/>
      <c r="D310" s="821"/>
      <c r="E310" s="821"/>
      <c r="F310" s="821"/>
      <c r="G310" s="821"/>
      <c r="H310" s="821"/>
      <c r="I310" s="821"/>
      <c r="J310" s="821"/>
      <c r="K310" s="821"/>
      <c r="L310" s="560"/>
      <c r="M310" s="662"/>
      <c r="N310" s="763"/>
    </row>
    <row r="311" spans="1:14" s="22" customFormat="1" ht="23">
      <c r="A311" s="487" t="s">
        <v>25</v>
      </c>
      <c r="B311" s="487" t="s">
        <v>6</v>
      </c>
      <c r="C311" s="488" t="s">
        <v>7</v>
      </c>
      <c r="D311" s="489" t="s">
        <v>8</v>
      </c>
      <c r="E311" s="490" t="s">
        <v>9</v>
      </c>
      <c r="F311" s="491" t="s">
        <v>10</v>
      </c>
      <c r="G311" s="491" t="s">
        <v>11</v>
      </c>
      <c r="H311" s="491" t="s">
        <v>22</v>
      </c>
      <c r="I311" s="492" t="s">
        <v>12</v>
      </c>
      <c r="J311" s="492" t="s">
        <v>13</v>
      </c>
      <c r="K311" s="493" t="s">
        <v>14</v>
      </c>
      <c r="L311" s="492" t="s">
        <v>15</v>
      </c>
      <c r="M311" s="112"/>
      <c r="N311" s="756"/>
    </row>
    <row r="312" spans="1:14" s="23" customFormat="1" ht="11.5">
      <c r="A312" s="449">
        <v>1</v>
      </c>
      <c r="B312" s="449">
        <v>2</v>
      </c>
      <c r="C312" s="449">
        <v>3</v>
      </c>
      <c r="D312" s="449">
        <v>4</v>
      </c>
      <c r="E312" s="450">
        <v>5</v>
      </c>
      <c r="F312" s="451" t="s">
        <v>18</v>
      </c>
      <c r="G312" s="449">
        <v>7</v>
      </c>
      <c r="H312" s="449" t="s">
        <v>16</v>
      </c>
      <c r="I312" s="449" t="s">
        <v>17</v>
      </c>
      <c r="J312" s="449">
        <v>10</v>
      </c>
      <c r="K312" s="452">
        <v>11</v>
      </c>
      <c r="L312" s="449">
        <v>12</v>
      </c>
      <c r="M312" s="641"/>
      <c r="N312" s="704"/>
    </row>
    <row r="313" spans="1:14" ht="228" customHeight="1">
      <c r="A313" s="449">
        <v>1</v>
      </c>
      <c r="B313" s="562" t="s">
        <v>388</v>
      </c>
      <c r="C313" s="69" t="s">
        <v>19</v>
      </c>
      <c r="D313" s="69">
        <v>1200</v>
      </c>
      <c r="E313" s="53"/>
      <c r="F313" s="84"/>
      <c r="G313" s="85"/>
      <c r="H313" s="84"/>
      <c r="I313" s="84"/>
      <c r="J313" s="132"/>
      <c r="K313" s="133"/>
      <c r="L313" s="415"/>
      <c r="M313" s="637"/>
      <c r="N313" s="752"/>
    </row>
    <row r="314" spans="1:14" s="32" customFormat="1" ht="109.5" customHeight="1">
      <c r="A314" s="443">
        <v>2</v>
      </c>
      <c r="B314" s="310" t="s">
        <v>389</v>
      </c>
      <c r="C314" s="69" t="s">
        <v>19</v>
      </c>
      <c r="D314" s="69">
        <v>1100</v>
      </c>
      <c r="E314" s="53"/>
      <c r="F314" s="84"/>
      <c r="G314" s="85"/>
      <c r="H314" s="84"/>
      <c r="I314" s="84"/>
      <c r="J314" s="132"/>
      <c r="K314" s="133"/>
      <c r="L314" s="133"/>
      <c r="M314" s="645"/>
      <c r="N314" s="705"/>
    </row>
    <row r="315" spans="1:14" s="32" customFormat="1" ht="351">
      <c r="A315" s="443">
        <v>3</v>
      </c>
      <c r="B315" s="46" t="s">
        <v>240</v>
      </c>
      <c r="C315" s="69" t="s">
        <v>19</v>
      </c>
      <c r="D315" s="69">
        <v>150</v>
      </c>
      <c r="E315" s="53"/>
      <c r="F315" s="84"/>
      <c r="G315" s="85"/>
      <c r="H315" s="84"/>
      <c r="I315" s="84"/>
      <c r="J315" s="132"/>
      <c r="K315" s="133"/>
      <c r="L315" s="133"/>
      <c r="M315" s="645"/>
      <c r="N315" s="705"/>
    </row>
    <row r="316" spans="1:14" s="32" customFormat="1" ht="297.75" customHeight="1">
      <c r="A316" s="443">
        <v>5</v>
      </c>
      <c r="B316" s="46" t="s">
        <v>241</v>
      </c>
      <c r="C316" s="69" t="s">
        <v>19</v>
      </c>
      <c r="D316" s="69">
        <v>120</v>
      </c>
      <c r="E316" s="53"/>
      <c r="F316" s="84"/>
      <c r="G316" s="85"/>
      <c r="H316" s="84"/>
      <c r="I316" s="84"/>
      <c r="J316" s="132"/>
      <c r="K316" s="133"/>
      <c r="L316" s="133"/>
      <c r="M316" s="645"/>
      <c r="N316" s="705"/>
    </row>
    <row r="317" spans="1:14" s="131" customFormat="1" ht="30" customHeight="1">
      <c r="A317" s="443">
        <v>6</v>
      </c>
      <c r="B317" s="562" t="s">
        <v>268</v>
      </c>
      <c r="C317" s="69" t="s">
        <v>39</v>
      </c>
      <c r="D317" s="69">
        <v>600</v>
      </c>
      <c r="E317" s="53"/>
      <c r="F317" s="84"/>
      <c r="G317" s="85"/>
      <c r="H317" s="84"/>
      <c r="I317" s="84"/>
      <c r="J317" s="676"/>
      <c r="K317" s="677"/>
      <c r="L317" s="677"/>
      <c r="M317" s="645"/>
      <c r="N317" s="764"/>
    </row>
    <row r="318" spans="1:14" s="30" customFormat="1" ht="17.25" customHeight="1">
      <c r="A318" s="818" t="s">
        <v>182</v>
      </c>
      <c r="B318" s="819"/>
      <c r="C318" s="453"/>
      <c r="D318" s="468"/>
      <c r="E318" s="506"/>
      <c r="F318" s="509"/>
      <c r="G318" s="510"/>
      <c r="H318" s="511"/>
      <c r="I318" s="509"/>
      <c r="J318" s="505"/>
      <c r="K318" s="507"/>
      <c r="L318" s="508"/>
      <c r="M318" s="592"/>
      <c r="N318" s="707"/>
    </row>
    <row r="319" spans="1:14" s="30" customFormat="1" ht="39" customHeight="1">
      <c r="A319" s="814" t="s">
        <v>224</v>
      </c>
      <c r="B319" s="815"/>
      <c r="C319" s="815"/>
      <c r="D319" s="815"/>
      <c r="E319" s="815"/>
      <c r="F319" s="815"/>
      <c r="G319" s="815"/>
      <c r="H319" s="815"/>
      <c r="I319" s="692"/>
      <c r="J319" s="57"/>
      <c r="K319" s="57"/>
      <c r="L319" s="420"/>
      <c r="M319" s="420"/>
      <c r="N319" s="707"/>
    </row>
    <row r="320" spans="1:14" s="312" customFormat="1" ht="15.5">
      <c r="A320" s="816" t="s">
        <v>356</v>
      </c>
      <c r="B320" s="817"/>
      <c r="C320" s="817"/>
      <c r="D320" s="817"/>
      <c r="E320" s="817"/>
      <c r="F320" s="817"/>
      <c r="G320" s="817"/>
      <c r="H320" s="817"/>
      <c r="I320" s="817"/>
      <c r="J320" s="817"/>
      <c r="K320" s="817"/>
      <c r="L320" s="530"/>
      <c r="M320" s="671"/>
      <c r="N320" s="765"/>
    </row>
    <row r="321" spans="1:14" s="22" customFormat="1" ht="23">
      <c r="A321" s="487" t="s">
        <v>25</v>
      </c>
      <c r="B321" s="487" t="s">
        <v>6</v>
      </c>
      <c r="C321" s="488" t="s">
        <v>7</v>
      </c>
      <c r="D321" s="489" t="s">
        <v>8</v>
      </c>
      <c r="E321" s="490" t="s">
        <v>9</v>
      </c>
      <c r="F321" s="491" t="s">
        <v>10</v>
      </c>
      <c r="G321" s="491" t="s">
        <v>11</v>
      </c>
      <c r="H321" s="491" t="s">
        <v>22</v>
      </c>
      <c r="I321" s="492" t="s">
        <v>12</v>
      </c>
      <c r="J321" s="492" t="s">
        <v>13</v>
      </c>
      <c r="K321" s="493" t="s">
        <v>14</v>
      </c>
      <c r="L321" s="492" t="s">
        <v>15</v>
      </c>
      <c r="M321" s="112"/>
      <c r="N321" s="756"/>
    </row>
    <row r="322" spans="1:14" s="23" customFormat="1" ht="11.5">
      <c r="A322" s="449">
        <v>1</v>
      </c>
      <c r="B322" s="449">
        <v>2</v>
      </c>
      <c r="C322" s="449">
        <v>3</v>
      </c>
      <c r="D322" s="449">
        <v>4</v>
      </c>
      <c r="E322" s="450">
        <v>5</v>
      </c>
      <c r="F322" s="451" t="s">
        <v>18</v>
      </c>
      <c r="G322" s="449">
        <v>7</v>
      </c>
      <c r="H322" s="449" t="s">
        <v>16</v>
      </c>
      <c r="I322" s="449" t="s">
        <v>17</v>
      </c>
      <c r="J322" s="449">
        <v>10</v>
      </c>
      <c r="K322" s="452">
        <v>11</v>
      </c>
      <c r="L322" s="449">
        <v>12</v>
      </c>
      <c r="M322" s="641"/>
      <c r="N322" s="704"/>
    </row>
    <row r="323" spans="1:14" s="47" customFormat="1" ht="287.25" customHeight="1">
      <c r="A323" s="466">
        <v>1</v>
      </c>
      <c r="B323" s="521" t="s">
        <v>269</v>
      </c>
      <c r="C323" s="60" t="s">
        <v>19</v>
      </c>
      <c r="D323" s="60">
        <v>240</v>
      </c>
      <c r="E323" s="71"/>
      <c r="F323" s="71"/>
      <c r="G323" s="136"/>
      <c r="H323" s="137"/>
      <c r="I323" s="138"/>
      <c r="J323" s="139"/>
      <c r="K323" s="140"/>
      <c r="L323" s="501"/>
      <c r="M323" s="513"/>
      <c r="N323" s="766"/>
    </row>
    <row r="324" spans="1:14" s="48" customFormat="1" ht="228.75" customHeight="1">
      <c r="A324" s="475">
        <v>2</v>
      </c>
      <c r="B324" s="309" t="s">
        <v>270</v>
      </c>
      <c r="C324" s="51" t="s">
        <v>19</v>
      </c>
      <c r="D324" s="60">
        <v>490</v>
      </c>
      <c r="E324" s="142"/>
      <c r="F324" s="71"/>
      <c r="G324" s="136"/>
      <c r="H324" s="137"/>
      <c r="I324" s="138"/>
      <c r="J324" s="143"/>
      <c r="K324" s="144"/>
      <c r="L324" s="502"/>
      <c r="M324" s="646"/>
      <c r="N324" s="767"/>
    </row>
    <row r="325" spans="1:14" s="30" customFormat="1" ht="17.25" customHeight="1">
      <c r="A325" s="818" t="s">
        <v>75</v>
      </c>
      <c r="B325" s="819"/>
      <c r="C325" s="453"/>
      <c r="D325" s="468"/>
      <c r="E325" s="506"/>
      <c r="F325" s="509"/>
      <c r="G325" s="510"/>
      <c r="H325" s="511"/>
      <c r="I325" s="509"/>
      <c r="J325" s="505"/>
      <c r="K325" s="507"/>
      <c r="L325" s="508"/>
      <c r="M325" s="592"/>
      <c r="N325" s="707"/>
    </row>
    <row r="326" spans="1:14" s="30" customFormat="1" ht="39" customHeight="1">
      <c r="A326" s="814" t="s">
        <v>225</v>
      </c>
      <c r="B326" s="815"/>
      <c r="C326" s="815"/>
      <c r="D326" s="815"/>
      <c r="E326" s="815"/>
      <c r="F326" s="815"/>
      <c r="G326" s="815"/>
      <c r="H326" s="815"/>
      <c r="I326" s="692"/>
      <c r="J326" s="57"/>
      <c r="K326" s="57"/>
      <c r="L326" s="420"/>
      <c r="M326" s="420"/>
      <c r="N326" s="707"/>
    </row>
    <row r="327" spans="1:14" s="313" customFormat="1" ht="29.25" customHeight="1">
      <c r="A327" s="822" t="s">
        <v>332</v>
      </c>
      <c r="B327" s="823"/>
      <c r="C327" s="823"/>
      <c r="D327" s="823"/>
      <c r="E327" s="823"/>
      <c r="F327" s="823"/>
      <c r="G327" s="823"/>
      <c r="H327" s="823"/>
      <c r="I327" s="823"/>
      <c r="J327" s="823"/>
      <c r="K327" s="823"/>
      <c r="L327" s="546"/>
      <c r="M327" s="663"/>
      <c r="N327" s="768"/>
    </row>
    <row r="328" spans="1:14" s="22" customFormat="1" ht="23">
      <c r="A328" s="487" t="s">
        <v>25</v>
      </c>
      <c r="B328" s="487" t="s">
        <v>6</v>
      </c>
      <c r="C328" s="488" t="s">
        <v>7</v>
      </c>
      <c r="D328" s="489" t="s">
        <v>8</v>
      </c>
      <c r="E328" s="490" t="s">
        <v>9</v>
      </c>
      <c r="F328" s="491" t="s">
        <v>10</v>
      </c>
      <c r="G328" s="491" t="s">
        <v>11</v>
      </c>
      <c r="H328" s="491" t="s">
        <v>22</v>
      </c>
      <c r="I328" s="492" t="s">
        <v>12</v>
      </c>
      <c r="J328" s="492" t="s">
        <v>13</v>
      </c>
      <c r="K328" s="493" t="s">
        <v>14</v>
      </c>
      <c r="L328" s="492" t="s">
        <v>15</v>
      </c>
      <c r="M328" s="112"/>
      <c r="N328" s="756"/>
    </row>
    <row r="329" spans="1:14" s="23" customFormat="1" ht="11.5">
      <c r="A329" s="449">
        <v>1</v>
      </c>
      <c r="B329" s="449">
        <v>2</v>
      </c>
      <c r="C329" s="449">
        <v>3</v>
      </c>
      <c r="D329" s="449">
        <v>4</v>
      </c>
      <c r="E329" s="450">
        <v>5</v>
      </c>
      <c r="F329" s="451" t="s">
        <v>18</v>
      </c>
      <c r="G329" s="449">
        <v>7</v>
      </c>
      <c r="H329" s="449" t="s">
        <v>16</v>
      </c>
      <c r="I329" s="449" t="s">
        <v>17</v>
      </c>
      <c r="J329" s="449">
        <v>10</v>
      </c>
      <c r="K329" s="452">
        <v>11</v>
      </c>
      <c r="L329" s="449">
        <v>12</v>
      </c>
      <c r="M329" s="641"/>
      <c r="N329" s="704"/>
    </row>
    <row r="330" spans="1:14" s="32" customFormat="1" ht="95.25" customHeight="1">
      <c r="A330" s="467">
        <v>1</v>
      </c>
      <c r="B330" s="306" t="s">
        <v>132</v>
      </c>
      <c r="C330" s="54" t="s">
        <v>39</v>
      </c>
      <c r="D330" s="146">
        <v>45000</v>
      </c>
      <c r="E330" s="53"/>
      <c r="F330" s="53"/>
      <c r="G330" s="117"/>
      <c r="H330" s="53"/>
      <c r="I330" s="53"/>
      <c r="J330" s="122"/>
      <c r="K330" s="145"/>
      <c r="L330" s="133"/>
      <c r="M330" s="645"/>
      <c r="N330" s="705"/>
    </row>
    <row r="331" spans="1:14" s="30" customFormat="1" ht="17.25" customHeight="1">
      <c r="A331" s="818" t="s">
        <v>186</v>
      </c>
      <c r="B331" s="819"/>
      <c r="C331" s="453"/>
      <c r="D331" s="468"/>
      <c r="E331" s="506"/>
      <c r="F331" s="509"/>
      <c r="G331" s="510"/>
      <c r="H331" s="511"/>
      <c r="I331" s="509"/>
      <c r="J331" s="505"/>
      <c r="K331" s="507"/>
      <c r="L331" s="508"/>
      <c r="M331" s="592"/>
      <c r="N331" s="707"/>
    </row>
    <row r="332" spans="1:14" s="30" customFormat="1" ht="39" customHeight="1">
      <c r="A332" s="814" t="s">
        <v>242</v>
      </c>
      <c r="B332" s="815"/>
      <c r="C332" s="815"/>
      <c r="D332" s="815"/>
      <c r="E332" s="815"/>
      <c r="F332" s="815"/>
      <c r="G332" s="815"/>
      <c r="H332" s="815"/>
      <c r="I332" s="692"/>
      <c r="J332" s="57"/>
      <c r="K332" s="57"/>
      <c r="L332" s="420"/>
      <c r="M332" s="420"/>
      <c r="N332" s="707"/>
    </row>
    <row r="333" spans="1:14" s="313" customFormat="1" ht="24.75" customHeight="1">
      <c r="A333" s="824" t="s">
        <v>357</v>
      </c>
      <c r="B333" s="825"/>
      <c r="C333" s="825"/>
      <c r="D333" s="825"/>
      <c r="E333" s="825"/>
      <c r="F333" s="825"/>
      <c r="G333" s="825"/>
      <c r="H333" s="825"/>
      <c r="I333" s="825"/>
      <c r="J333" s="825"/>
      <c r="K333" s="825"/>
      <c r="L333" s="529"/>
      <c r="M333" s="663"/>
      <c r="N333" s="768"/>
    </row>
    <row r="334" spans="1:14" s="22" customFormat="1" ht="23">
      <c r="A334" s="487" t="s">
        <v>25</v>
      </c>
      <c r="B334" s="487" t="s">
        <v>6</v>
      </c>
      <c r="C334" s="488" t="s">
        <v>7</v>
      </c>
      <c r="D334" s="489" t="s">
        <v>8</v>
      </c>
      <c r="E334" s="490" t="s">
        <v>9</v>
      </c>
      <c r="F334" s="491" t="s">
        <v>10</v>
      </c>
      <c r="G334" s="491" t="s">
        <v>11</v>
      </c>
      <c r="H334" s="491" t="s">
        <v>22</v>
      </c>
      <c r="I334" s="492" t="s">
        <v>12</v>
      </c>
      <c r="J334" s="492" t="s">
        <v>13</v>
      </c>
      <c r="K334" s="493" t="s">
        <v>14</v>
      </c>
      <c r="L334" s="492" t="s">
        <v>15</v>
      </c>
      <c r="M334" s="664"/>
      <c r="N334" s="703"/>
    </row>
    <row r="335" spans="1:14" s="23" customFormat="1" ht="11.5">
      <c r="A335" s="449">
        <v>1</v>
      </c>
      <c r="B335" s="451">
        <v>2</v>
      </c>
      <c r="C335" s="449">
        <v>3</v>
      </c>
      <c r="D335" s="449">
        <v>4</v>
      </c>
      <c r="E335" s="450">
        <v>5</v>
      </c>
      <c r="F335" s="451" t="s">
        <v>18</v>
      </c>
      <c r="G335" s="449">
        <v>7</v>
      </c>
      <c r="H335" s="449" t="s">
        <v>16</v>
      </c>
      <c r="I335" s="449" t="s">
        <v>17</v>
      </c>
      <c r="J335" s="449">
        <v>10</v>
      </c>
      <c r="K335" s="452">
        <v>11</v>
      </c>
      <c r="L335" s="449">
        <v>12</v>
      </c>
      <c r="M335" s="641"/>
      <c r="N335" s="704"/>
    </row>
    <row r="336" spans="1:14" s="12" customFormat="1" ht="52">
      <c r="A336" s="486">
        <v>1</v>
      </c>
      <c r="B336" s="24" t="s">
        <v>243</v>
      </c>
      <c r="C336" s="10" t="s">
        <v>39</v>
      </c>
      <c r="D336" s="10">
        <v>720</v>
      </c>
      <c r="E336" s="103"/>
      <c r="F336" s="103"/>
      <c r="G336" s="105"/>
      <c r="H336" s="103"/>
      <c r="I336" s="103"/>
      <c r="J336" s="151"/>
      <c r="K336" s="150"/>
      <c r="L336" s="417"/>
      <c r="M336" s="639"/>
      <c r="N336" s="754"/>
    </row>
    <row r="337" spans="1:14" s="30" customFormat="1" ht="17.25" customHeight="1">
      <c r="A337" s="818" t="s">
        <v>194</v>
      </c>
      <c r="B337" s="819"/>
      <c r="C337" s="453"/>
      <c r="D337" s="468"/>
      <c r="E337" s="506"/>
      <c r="F337" s="509"/>
      <c r="G337" s="510"/>
      <c r="H337" s="511"/>
      <c r="I337" s="509"/>
      <c r="J337" s="505"/>
      <c r="K337" s="507"/>
      <c r="L337" s="508"/>
      <c r="M337" s="592"/>
      <c r="N337" s="707"/>
    </row>
    <row r="338" spans="1:14" s="30" customFormat="1" ht="39" customHeight="1">
      <c r="A338" s="814" t="s">
        <v>245</v>
      </c>
      <c r="B338" s="815"/>
      <c r="C338" s="815"/>
      <c r="D338" s="815"/>
      <c r="E338" s="815"/>
      <c r="F338" s="815"/>
      <c r="G338" s="815"/>
      <c r="H338" s="815"/>
      <c r="I338" s="692"/>
      <c r="J338" s="57"/>
      <c r="K338" s="57"/>
      <c r="L338" s="420"/>
      <c r="M338" s="420"/>
      <c r="N338" s="707"/>
    </row>
    <row r="339" spans="1:14" s="564" customFormat="1" ht="26.25" customHeight="1">
      <c r="A339" s="816" t="s">
        <v>338</v>
      </c>
      <c r="B339" s="817"/>
      <c r="C339" s="817"/>
      <c r="D339" s="817"/>
      <c r="E339" s="817"/>
      <c r="F339" s="817"/>
      <c r="G339" s="817"/>
      <c r="H339" s="817"/>
      <c r="I339" s="817"/>
      <c r="J339" s="817"/>
      <c r="K339" s="817"/>
      <c r="L339" s="563"/>
      <c r="M339" s="670"/>
      <c r="N339" s="769"/>
    </row>
    <row r="340" spans="1:14" s="22" customFormat="1" ht="23">
      <c r="A340" s="487" t="s">
        <v>25</v>
      </c>
      <c r="B340" s="487" t="s">
        <v>6</v>
      </c>
      <c r="C340" s="488" t="s">
        <v>7</v>
      </c>
      <c r="D340" s="489" t="s">
        <v>8</v>
      </c>
      <c r="E340" s="490" t="s">
        <v>9</v>
      </c>
      <c r="F340" s="491" t="s">
        <v>10</v>
      </c>
      <c r="G340" s="491" t="s">
        <v>11</v>
      </c>
      <c r="H340" s="491" t="s">
        <v>22</v>
      </c>
      <c r="I340" s="492" t="s">
        <v>12</v>
      </c>
      <c r="J340" s="492" t="s">
        <v>13</v>
      </c>
      <c r="K340" s="493" t="s">
        <v>14</v>
      </c>
      <c r="L340" s="492" t="s">
        <v>15</v>
      </c>
      <c r="M340" s="112"/>
      <c r="N340" s="756"/>
    </row>
    <row r="341" spans="1:14" s="23" customFormat="1" ht="11.5">
      <c r="A341" s="449">
        <v>1</v>
      </c>
      <c r="B341" s="449">
        <v>2</v>
      </c>
      <c r="C341" s="449">
        <v>3</v>
      </c>
      <c r="D341" s="449">
        <v>4</v>
      </c>
      <c r="E341" s="450">
        <v>5</v>
      </c>
      <c r="F341" s="451" t="s">
        <v>18</v>
      </c>
      <c r="G341" s="449">
        <v>7</v>
      </c>
      <c r="H341" s="449" t="s">
        <v>16</v>
      </c>
      <c r="I341" s="449" t="s">
        <v>17</v>
      </c>
      <c r="J341" s="449">
        <v>10</v>
      </c>
      <c r="K341" s="452">
        <v>11</v>
      </c>
      <c r="L341" s="449">
        <v>12</v>
      </c>
      <c r="M341" s="641"/>
      <c r="N341" s="704"/>
    </row>
    <row r="342" spans="1:14" s="56" customFormat="1" ht="50.25" customHeight="1">
      <c r="A342" s="503">
        <v>1</v>
      </c>
      <c r="B342" s="55" t="s">
        <v>244</v>
      </c>
      <c r="C342" s="157" t="s">
        <v>39</v>
      </c>
      <c r="D342" s="154">
        <v>200</v>
      </c>
      <c r="E342" s="103"/>
      <c r="F342" s="155"/>
      <c r="G342" s="156"/>
      <c r="H342" s="155"/>
      <c r="I342" s="155"/>
      <c r="J342" s="152"/>
      <c r="K342" s="95"/>
      <c r="L342" s="150"/>
      <c r="M342" s="647"/>
      <c r="N342" s="770"/>
    </row>
    <row r="343" spans="1:14" s="30" customFormat="1" ht="17.25" customHeight="1">
      <c r="A343" s="818" t="s">
        <v>3</v>
      </c>
      <c r="B343" s="819"/>
      <c r="C343" s="453"/>
      <c r="D343" s="468"/>
      <c r="E343" s="506"/>
      <c r="F343" s="509"/>
      <c r="G343" s="510"/>
      <c r="H343" s="511"/>
      <c r="I343" s="509"/>
      <c r="J343" s="505"/>
      <c r="K343" s="507"/>
      <c r="L343" s="508"/>
      <c r="M343" s="592"/>
      <c r="N343" s="707"/>
    </row>
    <row r="344" spans="1:14" s="30" customFormat="1" ht="39" customHeight="1">
      <c r="A344" s="814" t="s">
        <v>246</v>
      </c>
      <c r="B344" s="815"/>
      <c r="C344" s="815"/>
      <c r="D344" s="815"/>
      <c r="E344" s="815"/>
      <c r="F344" s="815"/>
      <c r="G344" s="815"/>
      <c r="H344" s="815"/>
      <c r="I344" s="692"/>
      <c r="J344" s="57"/>
      <c r="K344" s="57"/>
      <c r="L344" s="420"/>
      <c r="M344" s="420"/>
      <c r="N344" s="707"/>
    </row>
    <row r="345" spans="1:14" s="566" customFormat="1" ht="28.5" customHeight="1">
      <c r="A345" s="816" t="s">
        <v>339</v>
      </c>
      <c r="B345" s="817"/>
      <c r="C345" s="817"/>
      <c r="D345" s="817"/>
      <c r="E345" s="817"/>
      <c r="F345" s="817"/>
      <c r="G345" s="817"/>
      <c r="H345" s="817"/>
      <c r="I345" s="817"/>
      <c r="J345" s="817"/>
      <c r="K345" s="817"/>
      <c r="L345" s="565"/>
      <c r="M345" s="648"/>
      <c r="N345" s="771"/>
    </row>
    <row r="346" spans="1:14" s="22" customFormat="1" ht="23">
      <c r="A346" s="487" t="s">
        <v>25</v>
      </c>
      <c r="B346" s="487" t="s">
        <v>6</v>
      </c>
      <c r="C346" s="488" t="s">
        <v>7</v>
      </c>
      <c r="D346" s="489" t="s">
        <v>8</v>
      </c>
      <c r="E346" s="490" t="s">
        <v>9</v>
      </c>
      <c r="F346" s="491" t="s">
        <v>10</v>
      </c>
      <c r="G346" s="491" t="s">
        <v>11</v>
      </c>
      <c r="H346" s="491" t="s">
        <v>22</v>
      </c>
      <c r="I346" s="492" t="s">
        <v>12</v>
      </c>
      <c r="J346" s="492" t="s">
        <v>13</v>
      </c>
      <c r="K346" s="493" t="s">
        <v>14</v>
      </c>
      <c r="L346" s="492" t="s">
        <v>15</v>
      </c>
      <c r="M346" s="112"/>
      <c r="N346" s="756"/>
    </row>
    <row r="347" spans="1:14" s="23" customFormat="1" ht="11.5">
      <c r="A347" s="449">
        <v>1</v>
      </c>
      <c r="B347" s="449">
        <v>2</v>
      </c>
      <c r="C347" s="449">
        <v>3</v>
      </c>
      <c r="D347" s="449">
        <v>4</v>
      </c>
      <c r="E347" s="450">
        <v>5</v>
      </c>
      <c r="F347" s="451" t="s">
        <v>18</v>
      </c>
      <c r="G347" s="449">
        <v>7</v>
      </c>
      <c r="H347" s="449" t="s">
        <v>16</v>
      </c>
      <c r="I347" s="449" t="s">
        <v>17</v>
      </c>
      <c r="J347" s="449">
        <v>10</v>
      </c>
      <c r="K347" s="452">
        <v>11</v>
      </c>
      <c r="L347" s="449">
        <v>12</v>
      </c>
      <c r="M347" s="641"/>
      <c r="N347" s="704"/>
    </row>
    <row r="348" spans="1:14" s="59" customFormat="1" ht="409.5" customHeight="1">
      <c r="A348" s="453">
        <v>1</v>
      </c>
      <c r="B348" s="307" t="s">
        <v>390</v>
      </c>
      <c r="C348" s="60" t="s">
        <v>19</v>
      </c>
      <c r="D348" s="60">
        <v>1200</v>
      </c>
      <c r="E348" s="41"/>
      <c r="F348" s="159"/>
      <c r="G348" s="136"/>
      <c r="H348" s="138"/>
      <c r="I348" s="138"/>
      <c r="J348" s="160"/>
      <c r="K348" s="161"/>
      <c r="L348" s="161"/>
      <c r="M348" s="649"/>
      <c r="N348" s="772"/>
    </row>
    <row r="349" spans="1:14" s="30" customFormat="1" ht="17.25" customHeight="1">
      <c r="A349" s="818" t="s">
        <v>77</v>
      </c>
      <c r="B349" s="819"/>
      <c r="C349" s="453"/>
      <c r="D349" s="468"/>
      <c r="E349" s="506"/>
      <c r="F349" s="509"/>
      <c r="G349" s="510"/>
      <c r="H349" s="511"/>
      <c r="I349" s="509"/>
      <c r="J349" s="505"/>
      <c r="K349" s="507"/>
      <c r="L349" s="508"/>
      <c r="M349" s="592"/>
      <c r="N349" s="707"/>
    </row>
    <row r="350" spans="1:14" s="30" customFormat="1" ht="41.25" customHeight="1">
      <c r="A350" s="814" t="s">
        <v>196</v>
      </c>
      <c r="B350" s="815"/>
      <c r="C350" s="815"/>
      <c r="D350" s="815"/>
      <c r="E350" s="815"/>
      <c r="F350" s="815"/>
      <c r="G350" s="815"/>
      <c r="H350" s="815"/>
      <c r="I350" s="692"/>
      <c r="J350" s="163"/>
      <c r="K350" s="163"/>
      <c r="L350" s="420"/>
      <c r="M350" s="420"/>
      <c r="N350" s="707"/>
    </row>
    <row r="351" spans="1:14" s="314" customFormat="1" ht="28.5" customHeight="1">
      <c r="A351" s="822" t="s">
        <v>358</v>
      </c>
      <c r="B351" s="823"/>
      <c r="C351" s="823"/>
      <c r="D351" s="823"/>
      <c r="E351" s="823"/>
      <c r="F351" s="823"/>
      <c r="G351" s="823"/>
      <c r="H351" s="823"/>
      <c r="I351" s="823"/>
      <c r="J351" s="823"/>
      <c r="K351" s="823"/>
      <c r="L351" s="693"/>
      <c r="M351" s="665"/>
      <c r="N351" s="737"/>
    </row>
    <row r="352" spans="1:14" s="22" customFormat="1" ht="23">
      <c r="A352" s="487" t="s">
        <v>25</v>
      </c>
      <c r="B352" s="487" t="s">
        <v>6</v>
      </c>
      <c r="C352" s="488" t="s">
        <v>7</v>
      </c>
      <c r="D352" s="489" t="s">
        <v>8</v>
      </c>
      <c r="E352" s="490" t="s">
        <v>9</v>
      </c>
      <c r="F352" s="491" t="s">
        <v>10</v>
      </c>
      <c r="G352" s="491" t="s">
        <v>11</v>
      </c>
      <c r="H352" s="491" t="s">
        <v>22</v>
      </c>
      <c r="I352" s="492" t="s">
        <v>12</v>
      </c>
      <c r="J352" s="492" t="s">
        <v>13</v>
      </c>
      <c r="K352" s="493" t="s">
        <v>14</v>
      </c>
      <c r="L352" s="492" t="s">
        <v>15</v>
      </c>
      <c r="M352" s="112"/>
      <c r="N352" s="756"/>
    </row>
    <row r="353" spans="1:14" s="23" customFormat="1" ht="11.5">
      <c r="A353" s="449">
        <v>1</v>
      </c>
      <c r="B353" s="449" t="s">
        <v>133</v>
      </c>
      <c r="C353" s="449">
        <v>3</v>
      </c>
      <c r="D353" s="449">
        <v>4</v>
      </c>
      <c r="E353" s="450">
        <v>5</v>
      </c>
      <c r="F353" s="451" t="s">
        <v>18</v>
      </c>
      <c r="G353" s="449">
        <v>7</v>
      </c>
      <c r="H353" s="449" t="s">
        <v>16</v>
      </c>
      <c r="I353" s="449" t="s">
        <v>17</v>
      </c>
      <c r="J353" s="449">
        <v>10</v>
      </c>
      <c r="K353" s="452">
        <v>11</v>
      </c>
      <c r="L353" s="449">
        <v>12</v>
      </c>
      <c r="M353" s="641"/>
      <c r="N353" s="704"/>
    </row>
    <row r="354" spans="1:14" s="23" customFormat="1" ht="21.75" customHeight="1">
      <c r="A354" s="444">
        <v>1</v>
      </c>
      <c r="B354" s="39" t="s">
        <v>271</v>
      </c>
      <c r="C354" s="38" t="s">
        <v>55</v>
      </c>
      <c r="D354" s="141">
        <v>8</v>
      </c>
      <c r="E354" s="320"/>
      <c r="F354" s="320"/>
      <c r="G354" s="321"/>
      <c r="H354" s="320"/>
      <c r="I354" s="165"/>
      <c r="J354" s="318"/>
      <c r="K354" s="318"/>
      <c r="L354" s="319"/>
      <c r="M354" s="641"/>
      <c r="N354" s="704"/>
    </row>
    <row r="355" spans="1:14" s="23" customFormat="1" ht="22.5" customHeight="1">
      <c r="A355" s="444">
        <v>2</v>
      </c>
      <c r="B355" s="39" t="s">
        <v>272</v>
      </c>
      <c r="C355" s="38" t="s">
        <v>55</v>
      </c>
      <c r="D355" s="141">
        <v>8</v>
      </c>
      <c r="E355" s="320"/>
      <c r="F355" s="320"/>
      <c r="G355" s="321"/>
      <c r="H355" s="320"/>
      <c r="I355" s="165"/>
      <c r="J355" s="318"/>
      <c r="K355" s="318"/>
      <c r="L355" s="319"/>
      <c r="M355" s="641"/>
      <c r="N355" s="704"/>
    </row>
    <row r="356" spans="1:14" s="23" customFormat="1" ht="22.5" customHeight="1">
      <c r="A356" s="444">
        <v>3</v>
      </c>
      <c r="B356" s="39" t="s">
        <v>273</v>
      </c>
      <c r="C356" s="38" t="s">
        <v>55</v>
      </c>
      <c r="D356" s="678">
        <v>600</v>
      </c>
      <c r="E356" s="179"/>
      <c r="F356" s="320"/>
      <c r="G356" s="321"/>
      <c r="H356" s="320"/>
      <c r="I356" s="165"/>
      <c r="J356" s="318"/>
      <c r="K356" s="318"/>
      <c r="L356" s="319"/>
      <c r="M356" s="641"/>
      <c r="N356" s="704"/>
    </row>
    <row r="357" spans="1:14" s="25" customFormat="1" ht="24" customHeight="1">
      <c r="A357" s="444">
        <v>4</v>
      </c>
      <c r="B357" s="39" t="s">
        <v>274</v>
      </c>
      <c r="C357" s="141" t="s">
        <v>55</v>
      </c>
      <c r="D357" s="141">
        <v>600</v>
      </c>
      <c r="E357" s="179"/>
      <c r="F357" s="320"/>
      <c r="G357" s="321"/>
      <c r="H357" s="320"/>
      <c r="I357" s="165"/>
      <c r="J357" s="122"/>
      <c r="K357" s="54"/>
      <c r="L357" s="145"/>
      <c r="M357" s="642"/>
      <c r="N357" s="706"/>
    </row>
    <row r="358" spans="1:14" s="30" customFormat="1" ht="17.25" customHeight="1">
      <c r="A358" s="818" t="s">
        <v>187</v>
      </c>
      <c r="B358" s="819"/>
      <c r="C358" s="453"/>
      <c r="D358" s="468"/>
      <c r="E358" s="506"/>
      <c r="F358" s="509"/>
      <c r="G358" s="510"/>
      <c r="H358" s="511"/>
      <c r="I358" s="509"/>
      <c r="J358" s="505"/>
      <c r="K358" s="507"/>
      <c r="L358" s="508"/>
      <c r="M358" s="592"/>
      <c r="N358" s="707"/>
    </row>
    <row r="359" spans="1:14" s="30" customFormat="1" ht="39" customHeight="1">
      <c r="A359" s="814" t="s">
        <v>191</v>
      </c>
      <c r="B359" s="815"/>
      <c r="C359" s="815"/>
      <c r="D359" s="815"/>
      <c r="E359" s="815"/>
      <c r="F359" s="815"/>
      <c r="G359" s="815"/>
      <c r="H359" s="815"/>
      <c r="I359" s="692"/>
      <c r="J359" s="57"/>
      <c r="K359" s="57"/>
      <c r="L359" s="420"/>
      <c r="M359" s="420"/>
      <c r="N359" s="707"/>
    </row>
    <row r="360" spans="1:14" s="569" customFormat="1" ht="27" customHeight="1">
      <c r="A360" s="816" t="s">
        <v>340</v>
      </c>
      <c r="B360" s="817"/>
      <c r="C360" s="567"/>
      <c r="D360" s="567"/>
      <c r="E360" s="567"/>
      <c r="F360" s="567"/>
      <c r="G360" s="567"/>
      <c r="H360" s="567"/>
      <c r="I360" s="567"/>
      <c r="J360" s="567"/>
      <c r="K360" s="567"/>
      <c r="L360" s="568"/>
      <c r="M360" s="650"/>
      <c r="N360" s="773"/>
    </row>
    <row r="361" spans="1:14" s="22" customFormat="1" ht="23">
      <c r="A361" s="436" t="s">
        <v>25</v>
      </c>
      <c r="B361" s="436" t="s">
        <v>6</v>
      </c>
      <c r="C361" s="448" t="s">
        <v>7</v>
      </c>
      <c r="D361" s="437" t="s">
        <v>8</v>
      </c>
      <c r="E361" s="438" t="s">
        <v>9</v>
      </c>
      <c r="F361" s="439" t="s">
        <v>10</v>
      </c>
      <c r="G361" s="439" t="s">
        <v>11</v>
      </c>
      <c r="H361" s="439" t="s">
        <v>22</v>
      </c>
      <c r="I361" s="440" t="s">
        <v>12</v>
      </c>
      <c r="J361" s="440" t="s">
        <v>13</v>
      </c>
      <c r="K361" s="441" t="s">
        <v>14</v>
      </c>
      <c r="L361" s="440" t="s">
        <v>15</v>
      </c>
      <c r="M361" s="112"/>
      <c r="N361" s="756"/>
    </row>
    <row r="362" spans="1:14" s="23" customFormat="1" ht="11.5">
      <c r="A362" s="449">
        <v>1</v>
      </c>
      <c r="B362" s="449">
        <v>2</v>
      </c>
      <c r="C362" s="449">
        <v>3</v>
      </c>
      <c r="D362" s="449">
        <v>4</v>
      </c>
      <c r="E362" s="450">
        <v>5</v>
      </c>
      <c r="F362" s="451" t="s">
        <v>18</v>
      </c>
      <c r="G362" s="449">
        <v>7</v>
      </c>
      <c r="H362" s="449" t="s">
        <v>16</v>
      </c>
      <c r="I362" s="449" t="s">
        <v>17</v>
      </c>
      <c r="J362" s="449">
        <v>10</v>
      </c>
      <c r="K362" s="452">
        <v>11</v>
      </c>
      <c r="L362" s="449">
        <v>12</v>
      </c>
      <c r="M362" s="641"/>
      <c r="N362" s="704"/>
    </row>
    <row r="363" spans="1:14" s="59" customFormat="1" ht="198" customHeight="1">
      <c r="A363" s="453">
        <v>1</v>
      </c>
      <c r="B363" s="538" t="s">
        <v>392</v>
      </c>
      <c r="C363" s="60" t="s">
        <v>19</v>
      </c>
      <c r="D363" s="424">
        <v>20000</v>
      </c>
      <c r="E363" s="41"/>
      <c r="F363" s="651"/>
      <c r="G363" s="136"/>
      <c r="H363" s="41"/>
      <c r="I363" s="41"/>
      <c r="J363" s="160"/>
      <c r="K363" s="161"/>
      <c r="L363" s="161"/>
      <c r="M363" s="649"/>
      <c r="N363" s="772"/>
    </row>
    <row r="364" spans="1:14" s="30" customFormat="1" ht="17.25" customHeight="1">
      <c r="A364" s="818" t="s">
        <v>195</v>
      </c>
      <c r="B364" s="819"/>
      <c r="C364" s="453"/>
      <c r="D364" s="468"/>
      <c r="E364" s="506"/>
      <c r="F364" s="509"/>
      <c r="G364" s="510"/>
      <c r="H364" s="511"/>
      <c r="I364" s="509"/>
      <c r="J364" s="505"/>
      <c r="K364" s="507"/>
      <c r="L364" s="508"/>
      <c r="M364" s="592"/>
      <c r="N364" s="707"/>
    </row>
    <row r="365" spans="1:14" s="30" customFormat="1" ht="39" customHeight="1">
      <c r="A365" s="814" t="s">
        <v>197</v>
      </c>
      <c r="B365" s="815"/>
      <c r="C365" s="815"/>
      <c r="D365" s="815"/>
      <c r="E365" s="815"/>
      <c r="F365" s="815"/>
      <c r="G365" s="815"/>
      <c r="H365" s="815"/>
      <c r="I365" s="692"/>
      <c r="J365" s="57"/>
      <c r="K365" s="57"/>
      <c r="L365" s="420"/>
      <c r="M365" s="420"/>
      <c r="N365" s="707"/>
    </row>
    <row r="366" spans="1:14" s="569" customFormat="1" ht="28.5" customHeight="1">
      <c r="A366" s="822" t="s">
        <v>341</v>
      </c>
      <c r="B366" s="823"/>
      <c r="C366" s="823"/>
      <c r="D366" s="823"/>
      <c r="E366" s="823"/>
      <c r="F366" s="823"/>
      <c r="G366" s="823"/>
      <c r="H366" s="823"/>
      <c r="I366" s="823"/>
      <c r="J366" s="823"/>
      <c r="K366" s="823"/>
      <c r="L366" s="693"/>
      <c r="M366" s="650"/>
      <c r="N366" s="773"/>
    </row>
    <row r="367" spans="1:14" s="22" customFormat="1" ht="23">
      <c r="A367" s="487" t="s">
        <v>25</v>
      </c>
      <c r="B367" s="487" t="s">
        <v>6</v>
      </c>
      <c r="C367" s="488" t="s">
        <v>7</v>
      </c>
      <c r="D367" s="489" t="s">
        <v>8</v>
      </c>
      <c r="E367" s="490" t="s">
        <v>9</v>
      </c>
      <c r="F367" s="491" t="s">
        <v>10</v>
      </c>
      <c r="G367" s="491" t="s">
        <v>11</v>
      </c>
      <c r="H367" s="491" t="s">
        <v>22</v>
      </c>
      <c r="I367" s="492" t="s">
        <v>12</v>
      </c>
      <c r="J367" s="492" t="s">
        <v>13</v>
      </c>
      <c r="K367" s="493" t="s">
        <v>14</v>
      </c>
      <c r="L367" s="492" t="s">
        <v>15</v>
      </c>
      <c r="M367" s="112"/>
      <c r="N367" s="756"/>
    </row>
    <row r="368" spans="1:14" s="23" customFormat="1" ht="11.5">
      <c r="A368" s="449">
        <v>1</v>
      </c>
      <c r="B368" s="449">
        <v>2</v>
      </c>
      <c r="C368" s="449">
        <v>3</v>
      </c>
      <c r="D368" s="449">
        <v>4</v>
      </c>
      <c r="E368" s="450">
        <v>5</v>
      </c>
      <c r="F368" s="451" t="s">
        <v>18</v>
      </c>
      <c r="G368" s="449">
        <v>7</v>
      </c>
      <c r="H368" s="449" t="s">
        <v>16</v>
      </c>
      <c r="I368" s="449" t="s">
        <v>17</v>
      </c>
      <c r="J368" s="449">
        <v>10</v>
      </c>
      <c r="K368" s="452">
        <v>11</v>
      </c>
      <c r="L368" s="449">
        <v>12</v>
      </c>
      <c r="M368" s="641"/>
      <c r="N368" s="704"/>
    </row>
    <row r="369" spans="1:28" s="47" customFormat="1" ht="99.75" customHeight="1">
      <c r="A369" s="466">
        <v>1</v>
      </c>
      <c r="B369" s="51" t="s">
        <v>391</v>
      </c>
      <c r="C369" s="60" t="s">
        <v>39</v>
      </c>
      <c r="D369" s="60">
        <f>5000+15000</f>
        <v>20000</v>
      </c>
      <c r="E369" s="71"/>
      <c r="F369" s="41"/>
      <c r="G369" s="77"/>
      <c r="H369" s="41"/>
      <c r="I369" s="41"/>
      <c r="J369" s="160"/>
      <c r="K369" s="161"/>
      <c r="L369" s="140"/>
      <c r="M369" s="614"/>
      <c r="N369" s="766"/>
    </row>
    <row r="370" spans="1:28" s="30" customFormat="1" ht="17.25" customHeight="1">
      <c r="A370" s="818" t="s">
        <v>198</v>
      </c>
      <c r="B370" s="819"/>
      <c r="C370" s="453"/>
      <c r="D370" s="468"/>
      <c r="E370" s="506"/>
      <c r="F370" s="509"/>
      <c r="G370" s="510"/>
      <c r="H370" s="511"/>
      <c r="I370" s="509"/>
      <c r="J370" s="505"/>
      <c r="K370" s="507"/>
      <c r="L370" s="508"/>
      <c r="M370" s="592"/>
      <c r="N370" s="707"/>
    </row>
    <row r="371" spans="1:28" s="30" customFormat="1" ht="39" customHeight="1">
      <c r="A371" s="147" t="s">
        <v>199</v>
      </c>
      <c r="B371" s="667"/>
      <c r="C371" s="667"/>
      <c r="D371" s="667"/>
      <c r="E371" s="667"/>
      <c r="F371" s="667"/>
      <c r="G371" s="667"/>
      <c r="H371" s="667"/>
      <c r="I371" s="692"/>
      <c r="J371" s="57"/>
      <c r="K371" s="57"/>
      <c r="L371" s="666"/>
      <c r="M371" s="420"/>
      <c r="N371" s="707"/>
    </row>
    <row r="372" spans="1:28" s="569" customFormat="1" ht="26.25" customHeight="1">
      <c r="A372" s="695" t="s">
        <v>342</v>
      </c>
      <c r="B372" s="696"/>
      <c r="C372" s="696"/>
      <c r="D372" s="696"/>
      <c r="E372" s="696"/>
      <c r="F372" s="696"/>
      <c r="G372" s="696"/>
      <c r="H372" s="696"/>
      <c r="I372" s="696"/>
      <c r="J372" s="696"/>
      <c r="K372" s="696"/>
      <c r="L372" s="697"/>
      <c r="M372" s="668"/>
      <c r="N372" s="774"/>
    </row>
    <row r="373" spans="1:28" s="22" customFormat="1" ht="23">
      <c r="A373" s="487" t="s">
        <v>25</v>
      </c>
      <c r="B373" s="487" t="s">
        <v>6</v>
      </c>
      <c r="C373" s="488" t="s">
        <v>7</v>
      </c>
      <c r="D373" s="489" t="s">
        <v>8</v>
      </c>
      <c r="E373" s="490" t="s">
        <v>9</v>
      </c>
      <c r="F373" s="491" t="s">
        <v>10</v>
      </c>
      <c r="G373" s="491" t="s">
        <v>11</v>
      </c>
      <c r="H373" s="491" t="s">
        <v>22</v>
      </c>
      <c r="I373" s="492" t="s">
        <v>12</v>
      </c>
      <c r="J373" s="492" t="s">
        <v>13</v>
      </c>
      <c r="K373" s="493" t="s">
        <v>14</v>
      </c>
      <c r="L373" s="492" t="s">
        <v>15</v>
      </c>
      <c r="M373" s="112"/>
      <c r="N373" s="756"/>
    </row>
    <row r="374" spans="1:28" s="23" customFormat="1" ht="11.5">
      <c r="A374" s="449">
        <v>1</v>
      </c>
      <c r="B374" s="449">
        <v>2</v>
      </c>
      <c r="C374" s="449">
        <v>3</v>
      </c>
      <c r="D374" s="449">
        <v>4</v>
      </c>
      <c r="E374" s="450">
        <v>5</v>
      </c>
      <c r="F374" s="451" t="s">
        <v>18</v>
      </c>
      <c r="G374" s="449">
        <v>7</v>
      </c>
      <c r="H374" s="449" t="s">
        <v>16</v>
      </c>
      <c r="I374" s="449" t="s">
        <v>17</v>
      </c>
      <c r="J374" s="449">
        <v>10</v>
      </c>
      <c r="K374" s="452">
        <v>11</v>
      </c>
      <c r="L374" s="449">
        <v>12</v>
      </c>
      <c r="M374" s="664"/>
      <c r="N374" s="703"/>
    </row>
    <row r="375" spans="1:28" s="32" customFormat="1" ht="31.5" customHeight="1">
      <c r="A375" s="443">
        <v>1</v>
      </c>
      <c r="B375" s="121" t="s">
        <v>275</v>
      </c>
      <c r="C375" s="69" t="s">
        <v>39</v>
      </c>
      <c r="D375" s="69">
        <f>3500+500</f>
        <v>4000</v>
      </c>
      <c r="E375" s="53"/>
      <c r="F375" s="84"/>
      <c r="G375" s="85"/>
      <c r="H375" s="84"/>
      <c r="I375" s="84"/>
      <c r="J375" s="152"/>
      <c r="K375" s="95"/>
      <c r="L375" s="133"/>
      <c r="M375" s="614"/>
      <c r="N375" s="775"/>
    </row>
    <row r="376" spans="1:28" s="522" customFormat="1" ht="17.25" customHeight="1">
      <c r="A376" s="818" t="s">
        <v>190</v>
      </c>
      <c r="B376" s="819"/>
      <c r="C376" s="453"/>
      <c r="D376" s="468"/>
      <c r="E376" s="506"/>
      <c r="F376" s="509"/>
      <c r="G376" s="510"/>
      <c r="H376" s="511"/>
      <c r="I376" s="509"/>
      <c r="J376" s="505"/>
      <c r="K376" s="507"/>
      <c r="L376" s="508"/>
      <c r="M376" s="653"/>
      <c r="N376" s="776"/>
    </row>
    <row r="377" spans="1:28" s="30" customFormat="1" ht="39" customHeight="1">
      <c r="A377" s="814" t="s">
        <v>200</v>
      </c>
      <c r="B377" s="815"/>
      <c r="C377" s="815"/>
      <c r="D377" s="815"/>
      <c r="E377" s="815"/>
      <c r="F377" s="815"/>
      <c r="G377" s="815"/>
      <c r="H377" s="815"/>
      <c r="I377" s="692"/>
      <c r="J377" s="57"/>
      <c r="K377" s="57"/>
      <c r="L377" s="420"/>
      <c r="M377" s="654"/>
      <c r="N377" s="776"/>
    </row>
    <row r="378" spans="1:28" s="566" customFormat="1" ht="25.5" customHeight="1">
      <c r="A378" s="822" t="s">
        <v>343</v>
      </c>
      <c r="B378" s="823"/>
      <c r="C378" s="823"/>
      <c r="D378" s="823"/>
      <c r="E378" s="823"/>
      <c r="F378" s="823"/>
      <c r="G378" s="823"/>
      <c r="H378" s="823"/>
      <c r="I378" s="823"/>
      <c r="J378" s="823"/>
      <c r="K378" s="823"/>
      <c r="L378" s="570"/>
      <c r="M378" s="112"/>
      <c r="N378" s="756"/>
      <c r="O378" s="571"/>
      <c r="P378" s="571"/>
      <c r="Q378" s="571"/>
      <c r="R378" s="571"/>
      <c r="S378" s="571"/>
      <c r="T378" s="571"/>
      <c r="U378" s="571"/>
      <c r="V378" s="571"/>
      <c r="W378" s="571"/>
      <c r="X378" s="571"/>
      <c r="Y378" s="571"/>
      <c r="Z378" s="571"/>
      <c r="AA378" s="571"/>
    </row>
    <row r="379" spans="1:28" s="22" customFormat="1" ht="23">
      <c r="A379" s="487" t="s">
        <v>25</v>
      </c>
      <c r="B379" s="487" t="s">
        <v>6</v>
      </c>
      <c r="C379" s="488" t="s">
        <v>7</v>
      </c>
      <c r="D379" s="489" t="s">
        <v>8</v>
      </c>
      <c r="E379" s="490" t="s">
        <v>9</v>
      </c>
      <c r="F379" s="491" t="s">
        <v>10</v>
      </c>
      <c r="G379" s="491" t="s">
        <v>11</v>
      </c>
      <c r="H379" s="491" t="s">
        <v>22</v>
      </c>
      <c r="I379" s="492" t="s">
        <v>12</v>
      </c>
      <c r="J379" s="492" t="s">
        <v>13</v>
      </c>
      <c r="K379" s="493" t="s">
        <v>14</v>
      </c>
      <c r="L379" s="492" t="s">
        <v>15</v>
      </c>
      <c r="M379" s="112"/>
      <c r="N379" s="756"/>
    </row>
    <row r="380" spans="1:28" s="23" customFormat="1" ht="11.5">
      <c r="A380" s="449">
        <v>1</v>
      </c>
      <c r="B380" s="449">
        <v>2</v>
      </c>
      <c r="C380" s="449">
        <v>3</v>
      </c>
      <c r="D380" s="449">
        <v>4</v>
      </c>
      <c r="E380" s="450">
        <v>5</v>
      </c>
      <c r="F380" s="451" t="s">
        <v>18</v>
      </c>
      <c r="G380" s="449">
        <v>7</v>
      </c>
      <c r="H380" s="449" t="s">
        <v>16</v>
      </c>
      <c r="I380" s="449" t="s">
        <v>17</v>
      </c>
      <c r="J380" s="449">
        <v>10</v>
      </c>
      <c r="K380" s="452">
        <v>11</v>
      </c>
      <c r="L380" s="449">
        <v>12</v>
      </c>
      <c r="M380" s="641"/>
      <c r="N380" s="704"/>
    </row>
    <row r="381" spans="1:28" s="54" customFormat="1" ht="55.5" customHeight="1">
      <c r="A381" s="444">
        <v>1</v>
      </c>
      <c r="B381" s="305" t="s">
        <v>247</v>
      </c>
      <c r="C381" s="54" t="s">
        <v>39</v>
      </c>
      <c r="D381" s="679">
        <f>240000+100000</f>
        <v>340000</v>
      </c>
      <c r="E381" s="53"/>
      <c r="F381" s="84"/>
      <c r="G381" s="85"/>
      <c r="H381" s="84"/>
      <c r="I381" s="84"/>
      <c r="M381" s="614"/>
      <c r="N381" s="777"/>
      <c r="O381" s="422"/>
      <c r="P381" s="422"/>
      <c r="Q381" s="422"/>
      <c r="R381" s="422"/>
      <c r="S381" s="422"/>
      <c r="T381" s="422"/>
      <c r="U381" s="422"/>
      <c r="V381" s="422"/>
      <c r="W381" s="422"/>
      <c r="X381" s="422"/>
      <c r="Y381" s="422"/>
      <c r="Z381" s="422"/>
      <c r="AA381" s="422"/>
      <c r="AB381" s="419"/>
    </row>
    <row r="382" spans="1:28" s="131" customFormat="1" ht="45" customHeight="1">
      <c r="A382" s="443">
        <v>2</v>
      </c>
      <c r="B382" s="305" t="s">
        <v>248</v>
      </c>
      <c r="C382" s="173" t="s">
        <v>39</v>
      </c>
      <c r="D382" s="679">
        <f>3000*12*2</f>
        <v>72000</v>
      </c>
      <c r="E382" s="53"/>
      <c r="F382" s="84"/>
      <c r="G382" s="85"/>
      <c r="H382" s="84"/>
      <c r="I382" s="84"/>
      <c r="J382" s="152"/>
      <c r="K382" s="95"/>
      <c r="L382" s="133"/>
      <c r="M382" s="669"/>
      <c r="N382" s="778"/>
      <c r="O382" s="645"/>
      <c r="P382" s="645"/>
      <c r="Q382" s="645"/>
      <c r="R382" s="645"/>
      <c r="S382" s="645"/>
      <c r="T382" s="645"/>
      <c r="U382" s="645"/>
      <c r="V382" s="645"/>
      <c r="W382" s="645"/>
      <c r="X382" s="645"/>
      <c r="Y382" s="645"/>
      <c r="Z382" s="645"/>
      <c r="AA382" s="645"/>
    </row>
    <row r="383" spans="1:28" s="522" customFormat="1" ht="17.25" customHeight="1">
      <c r="A383" s="818" t="s">
        <v>192</v>
      </c>
      <c r="B383" s="819"/>
      <c r="C383" s="453"/>
      <c r="D383" s="468"/>
      <c r="E383" s="506"/>
      <c r="F383" s="509"/>
      <c r="G383" s="510"/>
      <c r="H383" s="511"/>
      <c r="I383" s="509"/>
      <c r="J383" s="505"/>
      <c r="K383" s="507"/>
      <c r="L383" s="508"/>
      <c r="M383" s="653"/>
      <c r="N383" s="776"/>
    </row>
    <row r="384" spans="1:28" s="30" customFormat="1" ht="39" customHeight="1">
      <c r="A384" s="814" t="s">
        <v>201</v>
      </c>
      <c r="B384" s="815"/>
      <c r="C384" s="815"/>
      <c r="D384" s="815"/>
      <c r="E384" s="815"/>
      <c r="F384" s="815"/>
      <c r="G384" s="815"/>
      <c r="H384" s="815"/>
      <c r="I384" s="692"/>
      <c r="J384" s="57"/>
      <c r="K384" s="57"/>
      <c r="L384" s="420"/>
      <c r="M384" s="654"/>
      <c r="N384" s="776"/>
    </row>
    <row r="385" spans="1:14" s="569" customFormat="1" ht="27" customHeight="1">
      <c r="A385" s="835" t="s">
        <v>344</v>
      </c>
      <c r="B385" s="836"/>
      <c r="C385" s="836"/>
      <c r="D385" s="836"/>
      <c r="E385" s="836"/>
      <c r="F385" s="836"/>
      <c r="G385" s="836"/>
      <c r="H385" s="836"/>
      <c r="I385" s="836"/>
      <c r="J385" s="836"/>
      <c r="K385" s="836"/>
      <c r="L385" s="572"/>
      <c r="M385" s="650"/>
      <c r="N385" s="773"/>
    </row>
    <row r="386" spans="1:14" s="22" customFormat="1" ht="23">
      <c r="A386" s="487" t="s">
        <v>25</v>
      </c>
      <c r="B386" s="487" t="s">
        <v>6</v>
      </c>
      <c r="C386" s="488" t="s">
        <v>7</v>
      </c>
      <c r="D386" s="489" t="s">
        <v>8</v>
      </c>
      <c r="E386" s="490" t="s">
        <v>9</v>
      </c>
      <c r="F386" s="491" t="s">
        <v>10</v>
      </c>
      <c r="G386" s="491" t="s">
        <v>11</v>
      </c>
      <c r="H386" s="491" t="s">
        <v>22</v>
      </c>
      <c r="I386" s="492" t="s">
        <v>12</v>
      </c>
      <c r="J386" s="492" t="s">
        <v>13</v>
      </c>
      <c r="K386" s="493" t="s">
        <v>14</v>
      </c>
      <c r="L386" s="492" t="s">
        <v>15</v>
      </c>
      <c r="M386" s="112"/>
      <c r="N386" s="756"/>
    </row>
    <row r="387" spans="1:14" s="23" customFormat="1" ht="11.5">
      <c r="A387" s="449">
        <v>1</v>
      </c>
      <c r="B387" s="449">
        <v>2</v>
      </c>
      <c r="C387" s="449">
        <v>3</v>
      </c>
      <c r="D387" s="449"/>
      <c r="E387" s="450">
        <v>5</v>
      </c>
      <c r="F387" s="451" t="s">
        <v>18</v>
      </c>
      <c r="G387" s="449">
        <v>7</v>
      </c>
      <c r="H387" s="449" t="s">
        <v>16</v>
      </c>
      <c r="I387" s="449" t="s">
        <v>17</v>
      </c>
      <c r="J387" s="449">
        <v>10</v>
      </c>
      <c r="K387" s="452">
        <v>11</v>
      </c>
      <c r="L387" s="449">
        <v>12</v>
      </c>
      <c r="M387" s="641"/>
      <c r="N387" s="704"/>
    </row>
    <row r="388" spans="1:14" s="23" customFormat="1" ht="43.5" customHeight="1">
      <c r="A388" s="444">
        <v>1</v>
      </c>
      <c r="B388" s="305" t="s">
        <v>249</v>
      </c>
      <c r="C388" s="38" t="s">
        <v>55</v>
      </c>
      <c r="D388" s="141">
        <v>4000</v>
      </c>
      <c r="E388" s="320"/>
      <c r="F388" s="84"/>
      <c r="G388" s="85"/>
      <c r="H388" s="84"/>
      <c r="I388" s="84"/>
      <c r="J388" s="318"/>
      <c r="K388" s="318"/>
      <c r="L388" s="319"/>
      <c r="M388" s="641"/>
      <c r="N388" s="704"/>
    </row>
    <row r="389" spans="1:14" s="23" customFormat="1" ht="32.25" customHeight="1">
      <c r="A389" s="443">
        <v>2</v>
      </c>
      <c r="B389" s="305" t="s">
        <v>250</v>
      </c>
      <c r="C389" s="38" t="s">
        <v>55</v>
      </c>
      <c r="D389" s="141">
        <v>7000</v>
      </c>
      <c r="E389" s="320"/>
      <c r="F389" s="84"/>
      <c r="G389" s="85"/>
      <c r="H389" s="84"/>
      <c r="I389" s="84"/>
      <c r="J389" s="318"/>
      <c r="K389" s="318"/>
      <c r="L389" s="319"/>
      <c r="M389" s="641"/>
      <c r="N389" s="704"/>
    </row>
    <row r="390" spans="1:14" s="23" customFormat="1" ht="36" customHeight="1">
      <c r="A390" s="444">
        <v>3</v>
      </c>
      <c r="B390" s="305" t="s">
        <v>251</v>
      </c>
      <c r="C390" s="38" t="s">
        <v>55</v>
      </c>
      <c r="D390" s="678">
        <v>4000</v>
      </c>
      <c r="E390" s="179"/>
      <c r="F390" s="84"/>
      <c r="G390" s="85"/>
      <c r="H390" s="84"/>
      <c r="I390" s="84"/>
      <c r="J390" s="318"/>
      <c r="K390" s="318"/>
      <c r="L390" s="319"/>
      <c r="M390" s="641"/>
      <c r="N390" s="704"/>
    </row>
    <row r="391" spans="1:14" s="316" customFormat="1" ht="34.5" customHeight="1">
      <c r="A391" s="443">
        <v>4</v>
      </c>
      <c r="B391" s="305" t="s">
        <v>252</v>
      </c>
      <c r="C391" s="141" t="s">
        <v>55</v>
      </c>
      <c r="D391" s="141">
        <v>100</v>
      </c>
      <c r="E391" s="179"/>
      <c r="F391" s="84"/>
      <c r="G391" s="85"/>
      <c r="H391" s="84"/>
      <c r="I391" s="84"/>
      <c r="J391" s="317"/>
      <c r="K391" s="315"/>
      <c r="L391" s="418"/>
      <c r="M391" s="652"/>
      <c r="N391" s="779"/>
    </row>
    <row r="392" spans="1:14" s="522" customFormat="1" ht="17.25" customHeight="1">
      <c r="A392" s="818" t="s">
        <v>188</v>
      </c>
      <c r="B392" s="819"/>
      <c r="C392" s="453"/>
      <c r="D392" s="468"/>
      <c r="E392" s="506"/>
      <c r="F392" s="509"/>
      <c r="G392" s="510"/>
      <c r="H392" s="511"/>
      <c r="I392" s="509"/>
      <c r="J392" s="505"/>
      <c r="K392" s="507"/>
      <c r="L392" s="508"/>
      <c r="M392" s="653"/>
      <c r="N392" s="776"/>
    </row>
    <row r="393" spans="1:14" s="30" customFormat="1" ht="39" customHeight="1">
      <c r="A393" s="814" t="s">
        <v>189</v>
      </c>
      <c r="B393" s="815"/>
      <c r="C393" s="815"/>
      <c r="D393" s="815"/>
      <c r="E393" s="815"/>
      <c r="F393" s="815"/>
      <c r="G393" s="815"/>
      <c r="H393" s="815"/>
      <c r="I393" s="692"/>
      <c r="J393" s="57"/>
      <c r="K393" s="57"/>
      <c r="L393" s="420"/>
      <c r="M393" s="654"/>
      <c r="N393" s="776"/>
    </row>
    <row r="394" spans="1:14" s="579" customFormat="1" ht="27.75" customHeight="1">
      <c r="A394" s="824" t="s">
        <v>345</v>
      </c>
      <c r="B394" s="825"/>
      <c r="C394" s="825"/>
      <c r="D394" s="825"/>
      <c r="E394" s="825"/>
      <c r="F394" s="825"/>
      <c r="G394" s="825"/>
      <c r="H394" s="825"/>
      <c r="I394" s="825"/>
      <c r="J394" s="576"/>
      <c r="K394" s="576"/>
      <c r="L394" s="577"/>
      <c r="M394" s="655"/>
      <c r="N394" s="780"/>
    </row>
    <row r="395" spans="1:14" s="523" customFormat="1" ht="10.5">
      <c r="A395" s="526" t="s">
        <v>83</v>
      </c>
      <c r="B395" s="526" t="s">
        <v>6</v>
      </c>
      <c r="C395" s="495" t="s">
        <v>7</v>
      </c>
      <c r="D395" s="496" t="s">
        <v>8</v>
      </c>
      <c r="E395" s="527" t="s">
        <v>9</v>
      </c>
      <c r="F395" s="528" t="s">
        <v>10</v>
      </c>
      <c r="G395" s="528" t="s">
        <v>11</v>
      </c>
      <c r="H395" s="498" t="s">
        <v>22</v>
      </c>
      <c r="I395" s="499" t="s">
        <v>12</v>
      </c>
      <c r="J395" s="499" t="s">
        <v>13</v>
      </c>
      <c r="K395" s="500" t="s">
        <v>14</v>
      </c>
      <c r="L395" s="499" t="s">
        <v>15</v>
      </c>
      <c r="M395" s="656"/>
      <c r="N395" s="781"/>
    </row>
    <row r="396" spans="1:14" s="523" customFormat="1" ht="10.5">
      <c r="A396" s="469">
        <v>1</v>
      </c>
      <c r="B396" s="469">
        <v>2</v>
      </c>
      <c r="C396" s="469">
        <v>3</v>
      </c>
      <c r="D396" s="469">
        <v>4</v>
      </c>
      <c r="E396" s="469">
        <v>5</v>
      </c>
      <c r="F396" s="446" t="s">
        <v>18</v>
      </c>
      <c r="G396" s="442">
        <v>7</v>
      </c>
      <c r="H396" s="442" t="s">
        <v>16</v>
      </c>
      <c r="I396" s="442" t="s">
        <v>17</v>
      </c>
      <c r="J396" s="442">
        <v>10</v>
      </c>
      <c r="K396" s="447">
        <v>11</v>
      </c>
      <c r="L396" s="442">
        <v>12</v>
      </c>
      <c r="M396" s="656"/>
      <c r="N396" s="781"/>
    </row>
    <row r="397" spans="1:14" customFormat="1" ht="87" customHeight="1">
      <c r="A397" s="524">
        <v>1</v>
      </c>
      <c r="B397" s="305" t="s">
        <v>393</v>
      </c>
      <c r="C397" s="60" t="s">
        <v>39</v>
      </c>
      <c r="D397" s="424">
        <f>240000</f>
        <v>240000</v>
      </c>
      <c r="E397" s="71"/>
      <c r="F397" s="41"/>
      <c r="G397" s="136"/>
      <c r="H397" s="41"/>
      <c r="I397" s="41"/>
      <c r="J397" s="41"/>
      <c r="K397" s="181"/>
      <c r="L397" s="175"/>
      <c r="M397" s="657"/>
      <c r="N397" s="782"/>
    </row>
    <row r="398" spans="1:14" s="522" customFormat="1" ht="17.25" customHeight="1">
      <c r="A398" s="818" t="s">
        <v>202</v>
      </c>
      <c r="B398" s="819"/>
      <c r="C398" s="453"/>
      <c r="D398" s="468"/>
      <c r="E398" s="506"/>
      <c r="F398" s="509"/>
      <c r="G398" s="510"/>
      <c r="H398" s="511"/>
      <c r="I398" s="509"/>
      <c r="J398" s="505"/>
      <c r="K398" s="507"/>
      <c r="L398" s="508"/>
      <c r="M398" s="653"/>
      <c r="N398" s="776"/>
    </row>
    <row r="399" spans="1:14" s="30" customFormat="1" ht="39" customHeight="1">
      <c r="A399" s="814" t="s">
        <v>4</v>
      </c>
      <c r="B399" s="815"/>
      <c r="C399" s="815"/>
      <c r="D399" s="815"/>
      <c r="E399" s="815"/>
      <c r="F399" s="815"/>
      <c r="G399" s="815"/>
      <c r="H399" s="815"/>
      <c r="I399" s="692"/>
      <c r="J399" s="57"/>
      <c r="K399" s="57"/>
      <c r="L399" s="420"/>
      <c r="M399" s="654"/>
      <c r="N399" s="776"/>
    </row>
    <row r="400" spans="1:14" s="579" customFormat="1" ht="29.25" customHeight="1">
      <c r="A400" s="824" t="s">
        <v>359</v>
      </c>
      <c r="B400" s="825"/>
      <c r="C400" s="825"/>
      <c r="D400" s="825"/>
      <c r="E400" s="825"/>
      <c r="F400" s="825"/>
      <c r="G400" s="825"/>
      <c r="H400" s="825"/>
      <c r="I400" s="825"/>
      <c r="J400" s="576"/>
      <c r="K400" s="576"/>
      <c r="L400" s="577"/>
      <c r="M400" s="655"/>
      <c r="N400" s="780"/>
    </row>
    <row r="401" spans="1:22" s="523" customFormat="1" ht="10.5">
      <c r="A401" s="526" t="s">
        <v>83</v>
      </c>
      <c r="B401" s="526" t="s">
        <v>6</v>
      </c>
      <c r="C401" s="495" t="s">
        <v>7</v>
      </c>
      <c r="D401" s="496" t="s">
        <v>8</v>
      </c>
      <c r="E401" s="527" t="s">
        <v>9</v>
      </c>
      <c r="F401" s="528" t="s">
        <v>10</v>
      </c>
      <c r="G401" s="528" t="s">
        <v>11</v>
      </c>
      <c r="H401" s="498" t="s">
        <v>22</v>
      </c>
      <c r="I401" s="499" t="s">
        <v>12</v>
      </c>
      <c r="J401" s="499" t="s">
        <v>13</v>
      </c>
      <c r="K401" s="500" t="s">
        <v>14</v>
      </c>
      <c r="L401" s="499" t="s">
        <v>15</v>
      </c>
      <c r="M401" s="656"/>
      <c r="N401" s="781"/>
    </row>
    <row r="402" spans="1:22" s="523" customFormat="1" ht="10.5">
      <c r="A402" s="469">
        <v>1</v>
      </c>
      <c r="B402" s="469">
        <v>2</v>
      </c>
      <c r="C402" s="469">
        <v>3</v>
      </c>
      <c r="D402" s="469">
        <v>4</v>
      </c>
      <c r="E402" s="469">
        <v>5</v>
      </c>
      <c r="F402" s="446" t="s">
        <v>18</v>
      </c>
      <c r="G402" s="442">
        <v>7</v>
      </c>
      <c r="H402" s="442" t="s">
        <v>16</v>
      </c>
      <c r="I402" s="442" t="s">
        <v>17</v>
      </c>
      <c r="J402" s="442">
        <v>10</v>
      </c>
      <c r="K402" s="447">
        <v>11</v>
      </c>
      <c r="L402" s="442">
        <v>12</v>
      </c>
      <c r="M402" s="656"/>
      <c r="N402" s="781"/>
    </row>
    <row r="403" spans="1:22" customFormat="1" ht="96" customHeight="1">
      <c r="A403" s="524">
        <v>1</v>
      </c>
      <c r="B403" s="309" t="s">
        <v>253</v>
      </c>
      <c r="C403" s="60" t="s">
        <v>39</v>
      </c>
      <c r="D403" s="424">
        <v>3600</v>
      </c>
      <c r="E403" s="71"/>
      <c r="F403" s="41"/>
      <c r="G403" s="136"/>
      <c r="H403" s="41"/>
      <c r="I403" s="41"/>
      <c r="J403" s="94"/>
      <c r="K403" s="181"/>
      <c r="L403" s="175"/>
      <c r="M403" s="658"/>
      <c r="N403" s="743"/>
    </row>
    <row r="404" spans="1:22" s="522" customFormat="1" ht="17.25" customHeight="1">
      <c r="A404" s="818" t="s">
        <v>203</v>
      </c>
      <c r="B404" s="819"/>
      <c r="C404" s="453"/>
      <c r="D404" s="468"/>
      <c r="E404" s="506"/>
      <c r="F404" s="509"/>
      <c r="G404" s="510"/>
      <c r="H404" s="511"/>
      <c r="I404" s="509"/>
      <c r="J404" s="505"/>
      <c r="K404" s="507"/>
      <c r="L404" s="508"/>
      <c r="M404" s="653"/>
      <c r="N404" s="776"/>
    </row>
    <row r="405" spans="1:22" s="30" customFormat="1" ht="39" customHeight="1">
      <c r="A405" s="814" t="s">
        <v>204</v>
      </c>
      <c r="B405" s="815"/>
      <c r="C405" s="815"/>
      <c r="D405" s="815"/>
      <c r="E405" s="815"/>
      <c r="F405" s="815"/>
      <c r="G405" s="815"/>
      <c r="H405" s="815"/>
      <c r="I405" s="692"/>
      <c r="J405" s="57"/>
      <c r="K405" s="57"/>
      <c r="L405" s="420"/>
      <c r="M405" s="654"/>
      <c r="N405" s="776"/>
      <c r="O405" s="573"/>
      <c r="P405" s="573"/>
      <c r="Q405" s="573"/>
      <c r="R405" s="573"/>
      <c r="S405" s="573"/>
      <c r="T405" s="573"/>
      <c r="U405" s="573"/>
      <c r="V405" s="573"/>
    </row>
    <row r="406" spans="1:22" s="579" customFormat="1" ht="30.75" customHeight="1">
      <c r="A406" s="822" t="s">
        <v>347</v>
      </c>
      <c r="B406" s="823"/>
      <c r="C406" s="823"/>
      <c r="D406" s="823"/>
      <c r="E406" s="823"/>
      <c r="F406" s="823"/>
      <c r="G406" s="823"/>
      <c r="H406" s="823"/>
      <c r="I406" s="823"/>
      <c r="J406" s="580"/>
      <c r="K406" s="580"/>
      <c r="L406" s="581"/>
      <c r="M406" s="655"/>
      <c r="N406" s="780"/>
      <c r="O406" s="578"/>
      <c r="P406" s="578"/>
      <c r="Q406" s="578"/>
      <c r="R406" s="578"/>
      <c r="S406" s="578"/>
      <c r="T406" s="578"/>
      <c r="U406" s="578"/>
      <c r="V406" s="578"/>
    </row>
    <row r="407" spans="1:22" s="523" customFormat="1" ht="10.5">
      <c r="A407" s="526" t="s">
        <v>83</v>
      </c>
      <c r="B407" s="526" t="s">
        <v>6</v>
      </c>
      <c r="C407" s="495" t="s">
        <v>7</v>
      </c>
      <c r="D407" s="496" t="s">
        <v>8</v>
      </c>
      <c r="E407" s="527" t="s">
        <v>9</v>
      </c>
      <c r="F407" s="528" t="s">
        <v>10</v>
      </c>
      <c r="G407" s="528" t="s">
        <v>11</v>
      </c>
      <c r="H407" s="498" t="s">
        <v>22</v>
      </c>
      <c r="I407" s="499" t="s">
        <v>12</v>
      </c>
      <c r="J407" s="499" t="s">
        <v>13</v>
      </c>
      <c r="K407" s="500" t="s">
        <v>14</v>
      </c>
      <c r="L407" s="499" t="s">
        <v>15</v>
      </c>
      <c r="M407" s="656"/>
      <c r="N407" s="781"/>
      <c r="O407" s="575"/>
      <c r="P407" s="575"/>
      <c r="Q407" s="575"/>
      <c r="R407" s="575"/>
      <c r="S407" s="575"/>
      <c r="T407" s="575"/>
      <c r="U407" s="575"/>
      <c r="V407" s="575"/>
    </row>
    <row r="408" spans="1:22" s="523" customFormat="1" ht="10.5">
      <c r="A408" s="469">
        <v>1</v>
      </c>
      <c r="B408" s="469">
        <v>2</v>
      </c>
      <c r="C408" s="469">
        <v>3</v>
      </c>
      <c r="D408" s="469">
        <v>4</v>
      </c>
      <c r="E408" s="469">
        <v>5</v>
      </c>
      <c r="F408" s="446" t="s">
        <v>18</v>
      </c>
      <c r="G408" s="442">
        <v>7</v>
      </c>
      <c r="H408" s="442" t="s">
        <v>16</v>
      </c>
      <c r="I408" s="442" t="s">
        <v>17</v>
      </c>
      <c r="J408" s="442">
        <v>10</v>
      </c>
      <c r="K408" s="447">
        <v>11</v>
      </c>
      <c r="L408" s="442">
        <v>12</v>
      </c>
      <c r="M408" s="656"/>
      <c r="N408" s="781"/>
      <c r="O408" s="575"/>
      <c r="P408" s="575"/>
      <c r="Q408" s="575"/>
      <c r="R408" s="575"/>
      <c r="S408" s="575"/>
      <c r="T408" s="575"/>
      <c r="U408" s="575"/>
      <c r="V408" s="575"/>
    </row>
    <row r="409" spans="1:22" customFormat="1" ht="107.25" customHeight="1">
      <c r="A409" s="525">
        <v>1</v>
      </c>
      <c r="B409" s="309" t="s">
        <v>394</v>
      </c>
      <c r="C409" s="60" t="s">
        <v>39</v>
      </c>
      <c r="D409" s="424">
        <f>96000+700</f>
        <v>96700</v>
      </c>
      <c r="E409" s="71"/>
      <c r="F409" s="41"/>
      <c r="G409" s="136"/>
      <c r="H409" s="41"/>
      <c r="I409" s="41"/>
      <c r="J409" s="431"/>
      <c r="K409" s="432"/>
      <c r="L409" s="175"/>
      <c r="M409" s="614"/>
      <c r="N409" s="782"/>
      <c r="O409" s="574"/>
      <c r="P409" s="574"/>
      <c r="Q409" s="574"/>
      <c r="R409" s="574"/>
      <c r="S409" s="574"/>
      <c r="T409" s="574"/>
      <c r="U409" s="574"/>
      <c r="V409" s="574"/>
    </row>
    <row r="410" spans="1:22" customFormat="1" ht="127.5" customHeight="1">
      <c r="A410" s="524">
        <v>2</v>
      </c>
      <c r="B410" s="309" t="s">
        <v>395</v>
      </c>
      <c r="C410" s="60" t="s">
        <v>55</v>
      </c>
      <c r="D410" s="424">
        <v>75000</v>
      </c>
      <c r="E410" s="71"/>
      <c r="F410" s="41"/>
      <c r="G410" s="136"/>
      <c r="H410" s="41"/>
      <c r="I410" s="41"/>
      <c r="J410" s="431"/>
      <c r="K410" s="432"/>
      <c r="L410" s="175"/>
      <c r="M410" s="433"/>
      <c r="N410" s="743"/>
    </row>
    <row r="411" spans="1:22" customFormat="1" ht="126.75" customHeight="1">
      <c r="A411" s="524">
        <v>3</v>
      </c>
      <c r="B411" s="309" t="s">
        <v>396</v>
      </c>
      <c r="C411" s="60" t="s">
        <v>55</v>
      </c>
      <c r="D411" s="424">
        <v>75000</v>
      </c>
      <c r="E411" s="71"/>
      <c r="F411" s="41"/>
      <c r="G411" s="136"/>
      <c r="H411" s="41"/>
      <c r="I411" s="41"/>
      <c r="J411" s="431"/>
      <c r="K411" s="432"/>
      <c r="L411" s="175"/>
      <c r="M411" s="433"/>
      <c r="N411" s="743"/>
    </row>
    <row r="412" spans="1:22" s="522" customFormat="1" ht="17.25" customHeight="1">
      <c r="A412" s="818" t="s">
        <v>254</v>
      </c>
      <c r="B412" s="819"/>
      <c r="C412" s="453"/>
      <c r="D412" s="468"/>
      <c r="E412" s="506"/>
      <c r="F412" s="509"/>
      <c r="G412" s="510"/>
      <c r="H412" s="511"/>
      <c r="I412" s="509"/>
      <c r="J412" s="505"/>
      <c r="K412" s="507"/>
      <c r="L412" s="508"/>
      <c r="M412" s="653"/>
      <c r="N412" s="776"/>
    </row>
    <row r="413" spans="1:22" s="30" customFormat="1" ht="39" customHeight="1">
      <c r="A413" s="814" t="s">
        <v>204</v>
      </c>
      <c r="B413" s="815"/>
      <c r="C413" s="815"/>
      <c r="D413" s="815"/>
      <c r="E413" s="815"/>
      <c r="F413" s="815"/>
      <c r="G413" s="815"/>
      <c r="H413" s="815"/>
      <c r="I413" s="692"/>
      <c r="J413" s="57"/>
      <c r="K413" s="57"/>
      <c r="L413" s="420"/>
      <c r="M413" s="654"/>
      <c r="N413" s="776"/>
      <c r="O413" s="573"/>
      <c r="P413" s="573"/>
      <c r="Q413" s="573"/>
      <c r="R413" s="573"/>
      <c r="S413" s="573"/>
      <c r="T413" s="573"/>
      <c r="U413" s="573"/>
      <c r="V413" s="573"/>
    </row>
    <row r="414" spans="1:22" s="30" customFormat="1" ht="39" customHeight="1">
      <c r="A414" s="835" t="s">
        <v>346</v>
      </c>
      <c r="B414" s="836"/>
      <c r="C414" s="836"/>
      <c r="D414" s="836"/>
      <c r="E414" s="836"/>
      <c r="F414" s="836"/>
      <c r="G414" s="836"/>
      <c r="H414" s="836"/>
      <c r="I414" s="838"/>
      <c r="J414" s="694"/>
      <c r="K414" s="401"/>
      <c r="L414" s="402"/>
      <c r="M414" s="654"/>
      <c r="N414" s="776"/>
      <c r="O414" s="573"/>
      <c r="P414" s="573"/>
      <c r="Q414" s="573"/>
      <c r="R414" s="573"/>
      <c r="S414" s="573"/>
      <c r="T414" s="573"/>
      <c r="U414" s="573"/>
      <c r="V414" s="573"/>
    </row>
    <row r="415" spans="1:22" s="523" customFormat="1" ht="10.5">
      <c r="A415" s="526" t="s">
        <v>25</v>
      </c>
      <c r="B415" s="526" t="s">
        <v>6</v>
      </c>
      <c r="C415" s="495" t="s">
        <v>7</v>
      </c>
      <c r="D415" s="496" t="s">
        <v>8</v>
      </c>
      <c r="E415" s="527" t="s">
        <v>9</v>
      </c>
      <c r="F415" s="528" t="s">
        <v>10</v>
      </c>
      <c r="G415" s="528" t="s">
        <v>11</v>
      </c>
      <c r="H415" s="498" t="s">
        <v>22</v>
      </c>
      <c r="I415" s="499" t="s">
        <v>12</v>
      </c>
      <c r="J415" s="499" t="s">
        <v>13</v>
      </c>
      <c r="K415" s="500" t="s">
        <v>14</v>
      </c>
      <c r="L415" s="499" t="s">
        <v>15</v>
      </c>
      <c r="M415" s="656"/>
      <c r="N415" s="781"/>
      <c r="O415" s="575"/>
      <c r="P415" s="575"/>
      <c r="Q415" s="575"/>
      <c r="R415" s="575"/>
      <c r="S415" s="575"/>
      <c r="T415" s="575"/>
      <c r="U415" s="575"/>
      <c r="V415" s="575"/>
    </row>
    <row r="416" spans="1:22" s="523" customFormat="1" ht="10.5">
      <c r="A416" s="469">
        <v>1</v>
      </c>
      <c r="B416" s="469">
        <v>2</v>
      </c>
      <c r="C416" s="469">
        <v>3</v>
      </c>
      <c r="D416" s="469">
        <v>4</v>
      </c>
      <c r="E416" s="469">
        <v>5</v>
      </c>
      <c r="F416" s="446">
        <v>6</v>
      </c>
      <c r="G416" s="442">
        <v>7</v>
      </c>
      <c r="H416" s="442" t="s">
        <v>16</v>
      </c>
      <c r="I416" s="442" t="s">
        <v>17</v>
      </c>
      <c r="J416" s="442">
        <v>10</v>
      </c>
      <c r="K416" s="447">
        <v>11</v>
      </c>
      <c r="L416" s="442">
        <v>12</v>
      </c>
      <c r="M416" s="656"/>
      <c r="N416" s="781"/>
      <c r="O416" s="575"/>
      <c r="P416" s="575"/>
      <c r="Q416" s="575"/>
      <c r="R416" s="575"/>
      <c r="S416" s="575"/>
      <c r="T416" s="575"/>
      <c r="U416" s="575"/>
      <c r="V416" s="575"/>
    </row>
    <row r="417" spans="1:22" s="683" customFormat="1" ht="58.5" customHeight="1">
      <c r="A417" s="525">
        <v>1</v>
      </c>
      <c r="B417" s="684" t="s">
        <v>397</v>
      </c>
      <c r="C417" s="49" t="s">
        <v>39</v>
      </c>
      <c r="D417" s="38">
        <v>1200</v>
      </c>
      <c r="E417" s="41"/>
      <c r="F417" s="41"/>
      <c r="G417" s="42"/>
      <c r="H417" s="40"/>
      <c r="I417" s="41"/>
      <c r="J417" s="41"/>
      <c r="K417" s="334"/>
      <c r="L417" s="680"/>
      <c r="M417" s="681"/>
      <c r="N417" s="783"/>
      <c r="O417" s="682"/>
      <c r="P417" s="682"/>
      <c r="Q417" s="682"/>
      <c r="R417" s="682"/>
      <c r="S417" s="682"/>
      <c r="T417" s="682"/>
      <c r="U417" s="682"/>
      <c r="V417" s="682"/>
    </row>
    <row r="418" spans="1:22" s="522" customFormat="1" ht="17.25" customHeight="1">
      <c r="A418" s="818" t="s">
        <v>264</v>
      </c>
      <c r="B418" s="819"/>
      <c r="C418" s="453"/>
      <c r="D418" s="468"/>
      <c r="E418" s="506"/>
      <c r="F418" s="509"/>
      <c r="G418" s="510"/>
      <c r="H418" s="511"/>
      <c r="I418" s="509"/>
      <c r="J418" s="505"/>
      <c r="K418" s="507"/>
      <c r="L418" s="508"/>
      <c r="M418" s="653"/>
      <c r="N418" s="776"/>
    </row>
    <row r="419" spans="1:22" s="30" customFormat="1" ht="39" customHeight="1">
      <c r="A419" s="814" t="s">
        <v>265</v>
      </c>
      <c r="B419" s="815"/>
      <c r="C419" s="815"/>
      <c r="D419" s="815"/>
      <c r="E419" s="815"/>
      <c r="F419" s="815"/>
      <c r="G419" s="815"/>
      <c r="H419" s="815"/>
      <c r="I419" s="692"/>
      <c r="J419" s="57"/>
      <c r="K419" s="57"/>
      <c r="L419" s="420"/>
      <c r="M419" s="654"/>
      <c r="N419" s="776"/>
      <c r="O419" s="573"/>
      <c r="P419" s="573"/>
      <c r="Q419" s="573"/>
      <c r="R419" s="573"/>
      <c r="S419" s="573"/>
      <c r="T419" s="573"/>
      <c r="U419" s="573"/>
      <c r="V419" s="573"/>
    </row>
    <row r="420" spans="1:22" s="30" customFormat="1" ht="39" customHeight="1">
      <c r="A420" s="692"/>
      <c r="B420" s="692"/>
      <c r="C420" s="692"/>
      <c r="D420" s="692"/>
      <c r="E420" s="692"/>
      <c r="F420" s="692"/>
      <c r="G420" s="692"/>
      <c r="H420" s="692"/>
      <c r="I420" s="692"/>
      <c r="J420" s="57"/>
      <c r="K420" s="57"/>
      <c r="L420" s="420"/>
      <c r="M420" s="654"/>
      <c r="N420" s="776"/>
      <c r="O420" s="573"/>
      <c r="P420" s="573"/>
      <c r="Q420" s="573"/>
      <c r="R420" s="573"/>
      <c r="S420" s="573"/>
      <c r="T420" s="573"/>
      <c r="U420" s="573"/>
      <c r="V420" s="573"/>
    </row>
    <row r="421" spans="1:22" s="30" customFormat="1" ht="2.25" customHeight="1">
      <c r="A421" s="673"/>
      <c r="B421" s="673"/>
      <c r="C421" s="673"/>
      <c r="D421" s="673"/>
      <c r="E421" s="673"/>
      <c r="F421" s="673"/>
      <c r="G421" s="673"/>
      <c r="H421" s="673"/>
      <c r="I421" s="673"/>
      <c r="J421" s="57"/>
      <c r="K421" s="57"/>
      <c r="L421" s="420"/>
      <c r="M421" s="654"/>
      <c r="N421" s="654"/>
      <c r="O421" s="573"/>
      <c r="P421" s="573"/>
      <c r="Q421" s="573"/>
      <c r="R421" s="573"/>
      <c r="S421" s="573"/>
      <c r="T421" s="573"/>
      <c r="U421" s="573"/>
      <c r="V421" s="573"/>
    </row>
    <row r="422" spans="1:22" s="30" customFormat="1" ht="39" hidden="1" customHeight="1">
      <c r="A422" s="673"/>
      <c r="B422" s="673"/>
      <c r="C422" s="673"/>
      <c r="D422" s="673"/>
      <c r="E422" s="673"/>
      <c r="F422" s="673"/>
      <c r="G422" s="673"/>
      <c r="H422" s="673"/>
      <c r="I422" s="673"/>
      <c r="J422" s="57"/>
      <c r="K422" s="57"/>
      <c r="L422" s="420"/>
      <c r="M422" s="654"/>
      <c r="N422" s="654"/>
      <c r="O422" s="573"/>
      <c r="P422" s="573"/>
      <c r="Q422" s="573"/>
      <c r="R422" s="573"/>
      <c r="S422" s="573"/>
      <c r="T422" s="573"/>
      <c r="U422" s="573"/>
      <c r="V422" s="573"/>
    </row>
    <row r="423" spans="1:22" s="30" customFormat="1" ht="39" hidden="1" customHeight="1">
      <c r="A423" s="673"/>
      <c r="B423" s="673"/>
      <c r="C423" s="673"/>
      <c r="D423" s="673"/>
      <c r="E423" s="673"/>
      <c r="F423" s="673"/>
      <c r="G423" s="673"/>
      <c r="H423" s="673"/>
      <c r="I423" s="673"/>
      <c r="J423" s="57"/>
      <c r="K423" s="57"/>
      <c r="L423" s="420"/>
      <c r="M423" s="654"/>
      <c r="N423" s="654"/>
      <c r="O423" s="573"/>
      <c r="P423" s="573"/>
      <c r="Q423" s="573"/>
      <c r="R423" s="573"/>
      <c r="S423" s="573"/>
      <c r="T423" s="573"/>
      <c r="U423" s="573"/>
      <c r="V423" s="573"/>
    </row>
    <row r="424" spans="1:22" s="30" customFormat="1" ht="39" hidden="1" customHeight="1">
      <c r="A424" s="673"/>
      <c r="B424" s="673"/>
      <c r="C424" s="673"/>
      <c r="D424" s="673"/>
      <c r="E424" s="673"/>
      <c r="F424" s="673"/>
      <c r="G424" s="673"/>
      <c r="H424" s="673"/>
      <c r="I424" s="673"/>
      <c r="J424" s="57"/>
      <c r="K424" s="57"/>
      <c r="L424" s="420"/>
      <c r="M424" s="654"/>
      <c r="N424" s="654"/>
      <c r="O424" s="573"/>
      <c r="P424" s="573"/>
      <c r="Q424" s="573"/>
      <c r="R424" s="573"/>
      <c r="S424" s="573"/>
      <c r="T424" s="573"/>
      <c r="U424" s="573"/>
      <c r="V424" s="573"/>
    </row>
    <row r="425" spans="1:22" s="30" customFormat="1" ht="39" hidden="1" customHeight="1">
      <c r="A425" s="673"/>
      <c r="B425" s="673"/>
      <c r="C425" s="673"/>
      <c r="D425" s="673"/>
      <c r="E425" s="673"/>
      <c r="F425" s="673"/>
      <c r="G425" s="673"/>
      <c r="H425" s="673"/>
      <c r="I425" s="673"/>
      <c r="J425" s="57"/>
      <c r="K425" s="57"/>
      <c r="L425" s="420"/>
      <c r="M425" s="654"/>
      <c r="N425" s="654"/>
      <c r="O425" s="573"/>
      <c r="P425" s="573"/>
      <c r="Q425" s="573"/>
      <c r="R425" s="573"/>
      <c r="S425" s="573"/>
      <c r="T425" s="573"/>
      <c r="U425" s="573"/>
      <c r="V425" s="573"/>
    </row>
    <row r="426" spans="1:22" s="429" customFormat="1" ht="13" hidden="1">
      <c r="A426" s="659"/>
      <c r="B426" s="659"/>
      <c r="C426" s="659"/>
      <c r="D426" s="659"/>
      <c r="E426" s="659"/>
      <c r="F426" s="659"/>
      <c r="G426" s="659"/>
      <c r="H426" s="659"/>
      <c r="I426" s="659"/>
      <c r="J426" s="659"/>
      <c r="K426" s="659"/>
      <c r="L426" s="659"/>
      <c r="M426" s="659"/>
      <c r="N426" s="659"/>
    </row>
    <row r="427" spans="1:22" s="429" customFormat="1" ht="13"/>
    <row r="428" spans="1:22" s="15" customFormat="1">
      <c r="A428" s="427"/>
      <c r="B428" s="427"/>
      <c r="C428" s="427"/>
      <c r="D428" s="427"/>
      <c r="E428" s="427"/>
      <c r="F428" s="427"/>
      <c r="G428" s="427"/>
      <c r="H428" s="427"/>
      <c r="I428" s="427"/>
      <c r="J428" s="427"/>
      <c r="K428" s="427"/>
      <c r="L428" s="427"/>
      <c r="M428" s="427"/>
      <c r="N428" s="427"/>
      <c r="O428" s="427"/>
      <c r="P428" s="427"/>
      <c r="Q428" s="427"/>
    </row>
    <row r="429" spans="1:22" s="16" customFormat="1" ht="13">
      <c r="A429" s="427"/>
      <c r="B429" s="427"/>
      <c r="C429" s="427"/>
      <c r="D429" s="427"/>
      <c r="E429" s="427"/>
      <c r="F429" s="427"/>
      <c r="G429" s="427"/>
      <c r="H429" s="427"/>
      <c r="I429" s="427"/>
      <c r="J429" s="427"/>
      <c r="K429" s="427"/>
      <c r="L429" s="427"/>
      <c r="M429" s="427"/>
      <c r="N429" s="427"/>
      <c r="O429" s="427"/>
      <c r="P429" s="427"/>
      <c r="Q429" s="427"/>
    </row>
    <row r="430" spans="1:22" s="425" customFormat="1" ht="13">
      <c r="A430" s="427"/>
      <c r="B430" s="427"/>
      <c r="C430" s="427"/>
      <c r="D430" s="427"/>
      <c r="E430" s="427"/>
      <c r="F430" s="427"/>
      <c r="G430" s="427"/>
      <c r="H430" s="427"/>
      <c r="I430" s="427"/>
      <c r="J430" s="427"/>
      <c r="K430" s="427"/>
      <c r="L430" s="427"/>
      <c r="M430" s="427"/>
      <c r="N430" s="427"/>
      <c r="O430" s="427"/>
      <c r="P430" s="427"/>
      <c r="Q430" s="427"/>
    </row>
    <row r="431" spans="1:22" s="22" customFormat="1" ht="13">
      <c r="A431" s="427"/>
      <c r="B431" s="427"/>
      <c r="C431" s="427"/>
      <c r="D431" s="427"/>
      <c r="E431" s="427"/>
      <c r="F431" s="427"/>
      <c r="G431" s="427"/>
      <c r="H431" s="427"/>
      <c r="I431" s="427"/>
      <c r="J431" s="427"/>
      <c r="K431" s="427"/>
      <c r="L431" s="427"/>
      <c r="M431" s="427"/>
      <c r="N431" s="427"/>
      <c r="O431" s="427"/>
      <c r="P431" s="427"/>
      <c r="Q431" s="427"/>
    </row>
    <row r="432" spans="1:22" s="22" customFormat="1">
      <c r="A432"/>
      <c r="B432"/>
      <c r="C432"/>
      <c r="D432"/>
      <c r="E432"/>
      <c r="F432"/>
      <c r="G432"/>
      <c r="H432"/>
      <c r="I432"/>
      <c r="J432"/>
      <c r="K432"/>
      <c r="L432"/>
      <c r="M432"/>
    </row>
    <row r="433" spans="1:13" s="32" customFormat="1" ht="241.5" customHeight="1">
      <c r="A433"/>
      <c r="B433"/>
      <c r="C433"/>
      <c r="D433"/>
      <c r="E433"/>
      <c r="F433"/>
      <c r="G433"/>
      <c r="H433"/>
      <c r="I433"/>
      <c r="J433"/>
      <c r="K433"/>
      <c r="L433"/>
      <c r="M433"/>
    </row>
    <row r="434" spans="1:13" s="32" customFormat="1" ht="56.25" customHeight="1">
      <c r="A434"/>
      <c r="B434"/>
      <c r="C434"/>
      <c r="D434"/>
      <c r="E434"/>
      <c r="F434"/>
      <c r="G434"/>
      <c r="H434"/>
      <c r="I434"/>
      <c r="J434"/>
      <c r="K434"/>
      <c r="L434"/>
      <c r="M434"/>
    </row>
    <row r="435" spans="1:13" s="72" customFormat="1" ht="46.5" customHeight="1">
      <c r="A435"/>
      <c r="B435"/>
      <c r="C435"/>
      <c r="D435"/>
      <c r="E435"/>
      <c r="F435"/>
      <c r="G435"/>
      <c r="H435"/>
      <c r="I435"/>
      <c r="J435"/>
      <c r="K435"/>
      <c r="L435"/>
      <c r="M435"/>
    </row>
    <row r="436" spans="1:13">
      <c r="I436" s="97"/>
    </row>
  </sheetData>
  <mergeCells count="164">
    <mergeCell ref="A414:I414"/>
    <mergeCell ref="A418:B418"/>
    <mergeCell ref="A412:B412"/>
    <mergeCell ref="A59:B59"/>
    <mergeCell ref="A61:L61"/>
    <mergeCell ref="A85:B85"/>
    <mergeCell ref="A87:I87"/>
    <mergeCell ref="A91:B91"/>
    <mergeCell ref="A93:L93"/>
    <mergeCell ref="A69:B69"/>
    <mergeCell ref="A71:L71"/>
    <mergeCell ref="A79:B79"/>
    <mergeCell ref="A81:L81"/>
    <mergeCell ref="A110:B110"/>
    <mergeCell ref="A112:L112"/>
    <mergeCell ref="A116:B116"/>
    <mergeCell ref="A118:L118"/>
    <mergeCell ref="A97:B97"/>
    <mergeCell ref="A98:H98"/>
    <mergeCell ref="A141:L141"/>
    <mergeCell ref="A148:B148"/>
    <mergeCell ref="A99:L99"/>
    <mergeCell ref="A103:B103"/>
    <mergeCell ref="A105:L105"/>
    <mergeCell ref="A128:H128"/>
    <mergeCell ref="A117:H117"/>
    <mergeCell ref="B1:L1"/>
    <mergeCell ref="A3:L3"/>
    <mergeCell ref="A6:L6"/>
    <mergeCell ref="A13:B13"/>
    <mergeCell ref="A15:L15"/>
    <mergeCell ref="A48:B48"/>
    <mergeCell ref="A50:I50"/>
    <mergeCell ref="A34:B34"/>
    <mergeCell ref="A36:L36"/>
    <mergeCell ref="A41:B41"/>
    <mergeCell ref="A43:I43"/>
    <mergeCell ref="A19:B19"/>
    <mergeCell ref="A21:L21"/>
    <mergeCell ref="A28:B28"/>
    <mergeCell ref="A30:L30"/>
    <mergeCell ref="A14:H14"/>
    <mergeCell ref="A20:H20"/>
    <mergeCell ref="A29:H29"/>
    <mergeCell ref="A49:H49"/>
    <mergeCell ref="A42:H42"/>
    <mergeCell ref="A35:H35"/>
    <mergeCell ref="A195:H195"/>
    <mergeCell ref="A179:H179"/>
    <mergeCell ref="A150:L150"/>
    <mergeCell ref="A154:B154"/>
    <mergeCell ref="A104:H104"/>
    <mergeCell ref="A168:L168"/>
    <mergeCell ref="A172:B172"/>
    <mergeCell ref="A174:L174"/>
    <mergeCell ref="A173:H173"/>
    <mergeCell ref="A167:H167"/>
    <mergeCell ref="A156:L156"/>
    <mergeCell ref="A160:B160"/>
    <mergeCell ref="A162:L162"/>
    <mergeCell ref="A166:B166"/>
    <mergeCell ref="A161:H161"/>
    <mergeCell ref="A155:H155"/>
    <mergeCell ref="A149:H149"/>
    <mergeCell ref="A135:L135"/>
    <mergeCell ref="A139:B139"/>
    <mergeCell ref="A122:B122"/>
    <mergeCell ref="A123:L123"/>
    <mergeCell ref="A127:B127"/>
    <mergeCell ref="A129:L129"/>
    <mergeCell ref="A133:B133"/>
    <mergeCell ref="A360:B360"/>
    <mergeCell ref="A405:H405"/>
    <mergeCell ref="A331:B331"/>
    <mergeCell ref="A332:H332"/>
    <mergeCell ref="A333:K333"/>
    <mergeCell ref="A327:K327"/>
    <mergeCell ref="A393:H393"/>
    <mergeCell ref="A343:B343"/>
    <mergeCell ref="A344:H344"/>
    <mergeCell ref="A345:K345"/>
    <mergeCell ref="A349:B349"/>
    <mergeCell ref="A350:H350"/>
    <mergeCell ref="A351:K351"/>
    <mergeCell ref="A339:K339"/>
    <mergeCell ref="A370:B370"/>
    <mergeCell ref="A358:B358"/>
    <mergeCell ref="A359:H359"/>
    <mergeCell ref="A364:B364"/>
    <mergeCell ref="A365:H365"/>
    <mergeCell ref="A366:K366"/>
    <mergeCell ref="A385:K385"/>
    <mergeCell ref="A318:B318"/>
    <mergeCell ref="A278:B278"/>
    <mergeCell ref="A280:K280"/>
    <mergeCell ref="A284:B284"/>
    <mergeCell ref="A286:K286"/>
    <mergeCell ref="A265:K265"/>
    <mergeCell ref="A271:B271"/>
    <mergeCell ref="A273:K273"/>
    <mergeCell ref="A241:B241"/>
    <mergeCell ref="A249:L249"/>
    <mergeCell ref="A254:B254"/>
    <mergeCell ref="A256:I256"/>
    <mergeCell ref="A262:B262"/>
    <mergeCell ref="A255:H255"/>
    <mergeCell ref="A248:H248"/>
    <mergeCell ref="A242:H242"/>
    <mergeCell ref="A309:H309"/>
    <mergeCell ref="A303:H303"/>
    <mergeCell ref="A297:H297"/>
    <mergeCell ref="A291:H291"/>
    <mergeCell ref="A285:H285"/>
    <mergeCell ref="A290:B290"/>
    <mergeCell ref="A292:K292"/>
    <mergeCell ref="A296:B296"/>
    <mergeCell ref="A298:K298"/>
    <mergeCell ref="A92:H92"/>
    <mergeCell ref="A86:H86"/>
    <mergeCell ref="A80:H80"/>
    <mergeCell ref="A70:H70"/>
    <mergeCell ref="A60:H60"/>
    <mergeCell ref="A279:H279"/>
    <mergeCell ref="A272:H272"/>
    <mergeCell ref="A263:H263"/>
    <mergeCell ref="A228:B228"/>
    <mergeCell ref="A140:H140"/>
    <mergeCell ref="A134:H134"/>
    <mergeCell ref="A230:L230"/>
    <mergeCell ref="A234:B234"/>
    <mergeCell ref="A236:L236"/>
    <mergeCell ref="A243:I243"/>
    <mergeCell ref="A247:B247"/>
    <mergeCell ref="A235:H235"/>
    <mergeCell ref="A229:H229"/>
    <mergeCell ref="A178:B178"/>
    <mergeCell ref="A180:L180"/>
    <mergeCell ref="A111:H111"/>
    <mergeCell ref="A194:B194"/>
    <mergeCell ref="A196:L196"/>
    <mergeCell ref="A419:H419"/>
    <mergeCell ref="A319:H319"/>
    <mergeCell ref="A320:K320"/>
    <mergeCell ref="A325:B325"/>
    <mergeCell ref="A326:H326"/>
    <mergeCell ref="A310:K310"/>
    <mergeCell ref="A302:B302"/>
    <mergeCell ref="A304:K304"/>
    <mergeCell ref="A308:B308"/>
    <mergeCell ref="A413:H413"/>
    <mergeCell ref="A406:I406"/>
    <mergeCell ref="A378:K378"/>
    <mergeCell ref="A383:B383"/>
    <mergeCell ref="A384:H384"/>
    <mergeCell ref="A392:B392"/>
    <mergeCell ref="A404:B404"/>
    <mergeCell ref="A394:I394"/>
    <mergeCell ref="A337:B337"/>
    <mergeCell ref="A338:H338"/>
    <mergeCell ref="A398:B398"/>
    <mergeCell ref="A400:I400"/>
    <mergeCell ref="A376:B376"/>
    <mergeCell ref="A377:H377"/>
    <mergeCell ref="A399:H399"/>
  </mergeCells>
  <pageMargins left="0.25" right="0.25" top="0.75" bottom="0.75" header="0.3" footer="0.3"/>
  <pageSetup paperSize="9" scale="53" fitToHeight="0" orientation="landscape" r:id="rId1"/>
  <headerFooter>
    <oddFooter>Strona &amp;P z &amp;N</oddFooter>
  </headerFooter>
  <rowBreaks count="29" manualBreakCount="29">
    <brk id="14" max="13" man="1"/>
    <brk id="24" max="13" man="1"/>
    <brk id="35" max="13" man="1"/>
    <brk id="49" max="13" man="1"/>
    <brk id="70" max="13" man="1"/>
    <brk id="86" max="13" man="1"/>
    <brk id="104" max="13" man="1"/>
    <brk id="122" max="13" man="1"/>
    <brk id="140" max="13" man="1"/>
    <brk id="155" max="13" man="1"/>
    <brk id="173" max="13" man="1"/>
    <brk id="195" max="13" man="1"/>
    <brk id="218" max="13" man="1"/>
    <brk id="229" max="13" man="1"/>
    <brk id="248" max="13" man="1"/>
    <brk id="263" max="13" man="1"/>
    <brk id="272" max="13" man="1"/>
    <brk id="285" max="13" man="1"/>
    <brk id="291" max="13" man="1"/>
    <brk id="297" max="13" man="1"/>
    <brk id="309" max="13" man="1"/>
    <brk id="315" max="13" man="1"/>
    <brk id="319" max="13" man="1"/>
    <brk id="326" max="13" man="1"/>
    <brk id="344" max="13" man="1"/>
    <brk id="350" max="13" man="1"/>
    <brk id="371" max="13" man="1"/>
    <brk id="393" max="13" man="1"/>
    <brk id="405" max="1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Gdynia vs Wejherowo</vt:lpstr>
      <vt:lpstr>pakiety powtórzone</vt:lpstr>
      <vt:lpstr>Arkusz1</vt:lpstr>
      <vt:lpstr>FORMULARZ A-C</vt:lpstr>
      <vt:lpstr>'FORMULARZ A-C'!Obszar_wydruku</vt:lpstr>
      <vt:lpstr>'Gdynia vs Wejherowo'!Obszar_wydruku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Benedysiuk</dc:creator>
  <cp:lastModifiedBy>Beata Martyn-Mrozowska</cp:lastModifiedBy>
  <cp:lastPrinted>2020-12-04T11:27:19Z</cp:lastPrinted>
  <dcterms:created xsi:type="dcterms:W3CDTF">2019-03-27T13:34:40Z</dcterms:created>
  <dcterms:modified xsi:type="dcterms:W3CDTF">2020-12-17T13:47:08Z</dcterms:modified>
</cp:coreProperties>
</file>