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501"/>
  <workbookPr/>
  <mc:AlternateContent xmlns:mc="http://schemas.openxmlformats.org/markup-compatibility/2006">
    <mc:Choice Requires="x15">
      <x15ac:absPath xmlns:x15ac="http://schemas.microsoft.com/office/spreadsheetml/2010/11/ac" url="C:\Users\aadam\OneDrive\Dokumenty\POSTĘPOWANIA 2023\GAZ\POJEDYŃCZE\Atol\Dokumentacja\"/>
    </mc:Choice>
  </mc:AlternateContent>
  <xr:revisionPtr revIDLastSave="0" documentId="13_ncr:1_{6E2C15F1-72D2-4470-9AC3-15246A168DD2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Arkusz1" sheetId="1" r:id="rId1"/>
  </sheets>
  <definedNames>
    <definedName name="_xlnm._FilterDatabase" localSheetId="0" hidden="1">Arkusz1!$A$6:$K$16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33" i="1" l="1"/>
  <c r="F33" i="1" s="1"/>
  <c r="F28" i="1"/>
  <c r="F15" i="1"/>
  <c r="H33" i="1" l="1"/>
  <c r="F9" i="1"/>
  <c r="I33" i="1" l="1"/>
  <c r="H21" i="1"/>
  <c r="F16" i="1"/>
  <c r="F8" i="1"/>
  <c r="F27" i="1" l="1"/>
  <c r="I21" i="1"/>
  <c r="I28" i="1" s="1"/>
  <c r="H16" i="1"/>
  <c r="I16" i="1" s="1"/>
  <c r="I27" i="1" s="1"/>
  <c r="H8" i="1"/>
  <c r="I8" i="1" s="1"/>
  <c r="H9" i="1" l="1"/>
  <c r="F10" i="1"/>
  <c r="F26" i="1" l="1"/>
  <c r="F29" i="1" s="1"/>
  <c r="F37" i="1" s="1"/>
  <c r="I9" i="1"/>
  <c r="I10" i="1" s="1"/>
  <c r="I26" i="1" s="1"/>
  <c r="H10" i="1"/>
  <c r="H26" i="1" s="1"/>
  <c r="H28" i="1"/>
  <c r="I29" i="1" l="1"/>
  <c r="I37" i="1" s="1"/>
  <c r="H15" i="1"/>
  <c r="I15" i="1" s="1"/>
  <c r="H27" i="1" l="1"/>
  <c r="H29" i="1" s="1"/>
  <c r="H37" i="1" s="1"/>
</calcChain>
</file>

<file path=xl/sharedStrings.xml><?xml version="1.0" encoding="utf-8"?>
<sst xmlns="http://schemas.openxmlformats.org/spreadsheetml/2006/main" count="62" uniqueCount="48">
  <si>
    <t>Nazwa opłaty</t>
  </si>
  <si>
    <t>Stawka podatku VAT %</t>
  </si>
  <si>
    <t>Zamówienie podstawowe zł brutto</t>
  </si>
  <si>
    <t>Rozliczenie wg cen taryfowych/konkurencyjnych</t>
  </si>
  <si>
    <t>Podatek VAT zł</t>
  </si>
  <si>
    <t>Stawka jednostkowa  (dla J.M z kol.3) zł netto</t>
  </si>
  <si>
    <t>Ilość paliwa gazowego (płatnik podatku akcyzowego) kWh</t>
  </si>
  <si>
    <t>Wartość zamówienia podstawowego zł netto (kol. 3 x 4 x 5)</t>
  </si>
  <si>
    <t>Podatek VAT zł (kol. 5 x 23%)</t>
  </si>
  <si>
    <t>Zamówienie podstawowe zł brutto (kol. 5 +7)</t>
  </si>
  <si>
    <t xml:space="preserve">Ilość j.m.
</t>
  </si>
  <si>
    <t>Grupa taryfowa  oraz jednostka miary</t>
  </si>
  <si>
    <t xml:space="preserve">Ilość miesięcy </t>
  </si>
  <si>
    <t>Paliwo gazowe w podziale na płatnika podatku akcyzowego   oraz jednostka miary</t>
  </si>
  <si>
    <t>Wartość zamówienia podstawowego zł netto (kol. 3 x 4)</t>
  </si>
  <si>
    <t>2. Wyliczenie zakupu paliwa gazowego dla zamówienia podstawowego:</t>
  </si>
  <si>
    <t>Podatek VAT zł (kol. 1 x 23%)</t>
  </si>
  <si>
    <t>Zamówienie podstawowe zł brutto (kol. 1 +3)</t>
  </si>
  <si>
    <t xml:space="preserve">Wartość zamówienia podstawowego zł netto </t>
  </si>
  <si>
    <t xml:space="preserve">Podatek VAT zł </t>
  </si>
  <si>
    <t>Nazwa opłat</t>
  </si>
  <si>
    <t>Ilość kWh</t>
  </si>
  <si>
    <t>Cena jednostkowa dla zakupu paliwa gazowego zł</t>
  </si>
  <si>
    <t>Wartość zamówienia podstawowego zł netto</t>
  </si>
  <si>
    <t>1. zakup paliwa gazowego 10% od ilości (kWh) paliwa dla zamówienia podstawowego (tabela w pkt 2 powyżej):</t>
  </si>
  <si>
    <t>1. Wyliczenie opłaty handlowej dla zamówienia podstawowego:</t>
  </si>
  <si>
    <t>Podsumowanie wartości dla tabeli nr 1</t>
  </si>
  <si>
    <t>Podsumowanie wartości dla tabeli nr 2:</t>
  </si>
  <si>
    <t>3. Wyliczenie wartości usługi dystrybucji z uwzględnieniem wartości prawa opcji dla zakupu paliwa gazowego*:</t>
  </si>
  <si>
    <t>4. Podsumowanie wartości:</t>
  </si>
  <si>
    <t>Podsumowanie wartości dla tabeli nr 4:</t>
  </si>
  <si>
    <t>5 Wyliczenie prawa opcji (10% wartości zamówienia podstawowego wg ilości paliwa gazowego dla zakupu paliwa gazowego):</t>
  </si>
  <si>
    <t>Wyliczenie wartości dla tabeli nr 3:</t>
  </si>
  <si>
    <t>Wartość zamówienia  wyliczona przez Zamawiającego zł netto</t>
  </si>
  <si>
    <t>Zakup paliwa gazowego wraz z prawem opcji 10% oraz wartość usługi dystrybucji wyliczona przez Zamawiającego:</t>
  </si>
  <si>
    <t>Wartość zamówienia zł netto</t>
  </si>
  <si>
    <t>Zamówienie  zł brutto</t>
  </si>
  <si>
    <t>1. Opłata handlowa (przepisane sumy z tabeli nr 1 powyżej):</t>
  </si>
  <si>
    <t>2. Zakup paliwa gazowego (przepisane sumy z tabeli nr 2 powyżej):</t>
  </si>
  <si>
    <t>3. Usługa dystrybucji (przepisane kwoty z tabeli nr 3 powyżej):</t>
  </si>
  <si>
    <t>6. Podsumowanie wartości zamówienia podstawowego wraz z prawem opcji (przepisanie sumy z tabeli z pkt 4 i 5 powyżej):</t>
  </si>
  <si>
    <t>Kalkulator może być pomocniczo wykorzystany przez wykonawcę do wyliczenia wartości oferty, przy czym wyliczenia z kalkulatora nie stanowią podstawy do jakichkolwiek roszczeń wykonawcy w stosunku do zamawiającego i sam kalkulator nie stanowi załącznika do oferty.</t>
  </si>
  <si>
    <t>Wszystkie opłaty dystrybucyjne  wynikające z taryfy dystrybucyjnej PSG Sp. z o.o.</t>
  </si>
  <si>
    <t>*Zamawiający wyliczył wartość dystrybucji netto na podstawie taryfy PSG Sp. z o.o. oraz obowiązujących przepisów prawa. Wykonawca nie dokonuje zmiany wartości dystrybucji.</t>
  </si>
  <si>
    <t>konk.</t>
  </si>
  <si>
    <t>W-3.6 szt</t>
  </si>
  <si>
    <t>W - 6A.1. szt</t>
  </si>
  <si>
    <t>„Kompleksowa dostawa gazu ziemnego wysokometanowego (grupa E) dla Oleśnickiego Kompleksu Rekreacyjnego „ATOL” Sp. z o.o. na okres od 01.01.2024 do 31.12.2025 r.”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</si>
</sst>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00"/>
    <numFmt numFmtId="165" formatCode="#,##0.00000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8"/>
      <color theme="1"/>
      <name val="Calibri"/>
      <family val="2"/>
      <charset val="238"/>
      <scheme val="minor"/>
    </font>
    <font>
      <b/>
      <sz val="8"/>
      <color theme="1"/>
      <name val="Calibri"/>
      <family val="2"/>
      <charset val="238"/>
      <scheme val="minor"/>
    </font>
    <font>
      <sz val="8"/>
      <name val="Calibri"/>
      <family val="2"/>
      <charset val="238"/>
      <scheme val="minor"/>
    </font>
    <font>
      <b/>
      <sz val="8"/>
      <name val="Calibri"/>
      <family val="2"/>
      <charset val="238"/>
      <scheme val="minor"/>
    </font>
    <font>
      <sz val="8"/>
      <color rgb="FF000000"/>
      <name val="Calibri"/>
      <family val="2"/>
      <charset val="238"/>
      <scheme val="minor"/>
    </font>
    <font>
      <sz val="9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68">
    <xf numFmtId="0" fontId="0" fillId="0" borderId="0" xfId="0"/>
    <xf numFmtId="4" fontId="2" fillId="0" borderId="0" xfId="0" applyNumberFormat="1" applyFont="1" applyAlignment="1">
      <alignment vertical="center" wrapText="1"/>
    </xf>
    <xf numFmtId="4" fontId="2" fillId="0" borderId="0" xfId="0" applyNumberFormat="1" applyFont="1" applyAlignment="1">
      <alignment horizontal="center" vertical="center" wrapText="1"/>
    </xf>
    <xf numFmtId="4" fontId="2" fillId="0" borderId="0" xfId="0" applyNumberFormat="1" applyFont="1" applyAlignment="1">
      <alignment horizontal="left" vertical="center" wrapText="1"/>
    </xf>
    <xf numFmtId="3" fontId="2" fillId="0" borderId="0" xfId="0" applyNumberFormat="1" applyFont="1" applyAlignment="1">
      <alignment horizontal="left" vertical="center" wrapText="1"/>
    </xf>
    <xf numFmtId="164" fontId="2" fillId="0" borderId="0" xfId="0" applyNumberFormat="1" applyFont="1" applyAlignment="1">
      <alignment horizontal="left" vertical="center" wrapText="1"/>
    </xf>
    <xf numFmtId="4" fontId="2" fillId="0" borderId="0" xfId="0" applyNumberFormat="1" applyFont="1" applyAlignment="1">
      <alignment horizontal="right" vertical="center" wrapText="1"/>
    </xf>
    <xf numFmtId="4" fontId="2" fillId="0" borderId="1" xfId="0" applyNumberFormat="1" applyFont="1" applyBorder="1" applyAlignment="1">
      <alignment horizontal="center" vertical="center" wrapText="1"/>
    </xf>
    <xf numFmtId="3" fontId="2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right" vertical="center" wrapText="1"/>
    </xf>
    <xf numFmtId="0" fontId="4" fillId="0" borderId="1" xfId="0" applyFont="1" applyBorder="1" applyAlignment="1" applyProtection="1">
      <alignment horizontal="left" vertical="center"/>
      <protection locked="0"/>
    </xf>
    <xf numFmtId="0" fontId="4" fillId="0" borderId="1" xfId="0" applyFont="1" applyBorder="1" applyAlignment="1" applyProtection="1">
      <alignment horizontal="left" vertical="center" wrapText="1"/>
      <protection locked="0"/>
    </xf>
    <xf numFmtId="3" fontId="4" fillId="0" borderId="1" xfId="0" applyNumberFormat="1" applyFont="1" applyBorder="1" applyAlignment="1">
      <alignment horizontal="right" vertical="center"/>
    </xf>
    <xf numFmtId="4" fontId="2" fillId="0" borderId="1" xfId="0" applyNumberFormat="1" applyFont="1" applyBorder="1" applyAlignment="1">
      <alignment vertical="center" wrapText="1"/>
    </xf>
    <xf numFmtId="4" fontId="2" fillId="0" borderId="1" xfId="0" applyNumberFormat="1" applyFont="1" applyBorder="1" applyAlignment="1">
      <alignment horizontal="right" vertical="center" wrapText="1"/>
    </xf>
    <xf numFmtId="4" fontId="3" fillId="0" borderId="1" xfId="0" applyNumberFormat="1" applyFont="1" applyBorder="1" applyAlignment="1">
      <alignment horizontal="right" vertical="center" wrapText="1"/>
    </xf>
    <xf numFmtId="4" fontId="3" fillId="0" borderId="0" xfId="0" applyNumberFormat="1" applyFont="1" applyAlignment="1">
      <alignment horizontal="left" vertical="center" wrapText="1"/>
    </xf>
    <xf numFmtId="0" fontId="5" fillId="0" borderId="0" xfId="0" applyFont="1" applyAlignment="1" applyProtection="1">
      <alignment horizontal="left" vertical="center"/>
      <protection locked="0"/>
    </xf>
    <xf numFmtId="4" fontId="3" fillId="0" borderId="0" xfId="0" applyNumberFormat="1" applyFont="1" applyAlignment="1">
      <alignment horizontal="right" vertical="center" wrapText="1"/>
    </xf>
    <xf numFmtId="0" fontId="4" fillId="0" borderId="0" xfId="0" applyFont="1" applyAlignment="1" applyProtection="1">
      <alignment horizontal="left" vertical="center" wrapText="1"/>
      <protection locked="0"/>
    </xf>
    <xf numFmtId="3" fontId="4" fillId="0" borderId="0" xfId="0" applyNumberFormat="1" applyFont="1" applyAlignment="1">
      <alignment horizontal="right" vertical="center"/>
    </xf>
    <xf numFmtId="3" fontId="6" fillId="0" borderId="1" xfId="0" applyNumberFormat="1" applyFont="1" applyBorder="1" applyAlignment="1" applyProtection="1">
      <alignment horizontal="left" vertical="center"/>
      <protection locked="0"/>
    </xf>
    <xf numFmtId="165" fontId="2" fillId="2" borderId="1" xfId="0" applyNumberFormat="1" applyFont="1" applyFill="1" applyBorder="1" applyAlignment="1">
      <alignment vertical="center" wrapText="1"/>
    </xf>
    <xf numFmtId="0" fontId="4" fillId="0" borderId="1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left" vertical="center"/>
    </xf>
    <xf numFmtId="0" fontId="4" fillId="0" borderId="3" xfId="0" applyFont="1" applyBorder="1" applyAlignment="1">
      <alignment horizontal="left" vertical="center"/>
    </xf>
    <xf numFmtId="0" fontId="4" fillId="0" borderId="4" xfId="0" applyFont="1" applyBorder="1" applyAlignment="1">
      <alignment horizontal="left" vertical="center"/>
    </xf>
    <xf numFmtId="3" fontId="6" fillId="0" borderId="1" xfId="0" applyNumberFormat="1" applyFont="1" applyBorder="1" applyAlignment="1" applyProtection="1">
      <alignment horizontal="right" vertical="center"/>
      <protection locked="0"/>
    </xf>
    <xf numFmtId="165" fontId="2" fillId="2" borderId="1" xfId="0" applyNumberFormat="1" applyFont="1" applyFill="1" applyBorder="1" applyAlignment="1">
      <alignment horizontal="right" vertical="center" wrapText="1"/>
    </xf>
    <xf numFmtId="4" fontId="4" fillId="0" borderId="1" xfId="0" applyNumberFormat="1" applyFont="1" applyBorder="1" applyAlignment="1">
      <alignment vertical="center"/>
    </xf>
    <xf numFmtId="4" fontId="5" fillId="0" borderId="1" xfId="0" applyNumberFormat="1" applyFont="1" applyBorder="1" applyAlignment="1">
      <alignment vertical="center"/>
    </xf>
    <xf numFmtId="0" fontId="5" fillId="0" borderId="0" xfId="0" applyFont="1" applyAlignment="1">
      <alignment vertical="center"/>
    </xf>
    <xf numFmtId="4" fontId="5" fillId="0" borderId="0" xfId="0" applyNumberFormat="1" applyFont="1" applyAlignment="1">
      <alignment vertical="center"/>
    </xf>
    <xf numFmtId="3" fontId="3" fillId="0" borderId="1" xfId="0" applyNumberFormat="1" applyFont="1" applyBorder="1" applyAlignment="1">
      <alignment horizontal="center" vertical="center" wrapText="1"/>
    </xf>
    <xf numFmtId="4" fontId="3" fillId="0" borderId="1" xfId="0" applyNumberFormat="1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5" fillId="0" borderId="1" xfId="0" applyFont="1" applyBorder="1" applyAlignment="1" applyProtection="1">
      <alignment horizontal="left" vertical="center"/>
      <protection locked="0"/>
    </xf>
    <xf numFmtId="0" fontId="2" fillId="0" borderId="2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4" fontId="2" fillId="0" borderId="2" xfId="0" applyNumberFormat="1" applyFont="1" applyBorder="1" applyAlignment="1">
      <alignment horizontal="center" vertical="center" wrapText="1"/>
    </xf>
    <xf numFmtId="4" fontId="2" fillId="0" borderId="4" xfId="0" applyNumberFormat="1" applyFont="1" applyBorder="1" applyAlignment="1">
      <alignment horizontal="center" vertical="center" wrapText="1"/>
    </xf>
    <xf numFmtId="4" fontId="3" fillId="0" borderId="5" xfId="0" applyNumberFormat="1" applyFont="1" applyBorder="1" applyAlignment="1">
      <alignment horizontal="left" vertical="center" wrapText="1"/>
    </xf>
    <xf numFmtId="4" fontId="3" fillId="0" borderId="1" xfId="0" applyNumberFormat="1" applyFont="1" applyBorder="1" applyAlignment="1">
      <alignment horizontal="left" vertical="center" wrapText="1"/>
    </xf>
    <xf numFmtId="4" fontId="2" fillId="0" borderId="1" xfId="0" applyNumberFormat="1" applyFont="1" applyBorder="1" applyAlignment="1">
      <alignment horizontal="center" vertical="center" wrapText="1"/>
    </xf>
    <xf numFmtId="4" fontId="3" fillId="0" borderId="9" xfId="0" applyNumberFormat="1" applyFont="1" applyBorder="1" applyAlignment="1">
      <alignment horizontal="left" vertical="center" wrapText="1"/>
    </xf>
    <xf numFmtId="4" fontId="3" fillId="0" borderId="10" xfId="0" applyNumberFormat="1" applyFont="1" applyBorder="1" applyAlignment="1">
      <alignment horizontal="left" vertical="center" wrapText="1"/>
    </xf>
    <xf numFmtId="4" fontId="2" fillId="0" borderId="0" xfId="0" applyNumberFormat="1" applyFont="1" applyAlignment="1">
      <alignment horizontal="left" vertical="center" wrapText="1"/>
    </xf>
    <xf numFmtId="3" fontId="6" fillId="0" borderId="2" xfId="0" applyNumberFormat="1" applyFont="1" applyBorder="1" applyAlignment="1" applyProtection="1">
      <alignment horizontal="right" vertical="center"/>
      <protection locked="0"/>
    </xf>
    <xf numFmtId="3" fontId="6" fillId="0" borderId="4" xfId="0" applyNumberFormat="1" applyFont="1" applyBorder="1" applyAlignment="1" applyProtection="1">
      <alignment horizontal="right" vertical="center"/>
      <protection locked="0"/>
    </xf>
    <xf numFmtId="4" fontId="7" fillId="0" borderId="0" xfId="0" applyNumberFormat="1" applyFont="1" applyAlignment="1">
      <alignment horizontal="center" vertical="center" wrapText="1"/>
    </xf>
    <xf numFmtId="0" fontId="4" fillId="0" borderId="6" xfId="0" applyFont="1" applyBorder="1" applyAlignment="1">
      <alignment horizontal="left" vertical="center"/>
    </xf>
    <xf numFmtId="0" fontId="4" fillId="0" borderId="7" xfId="0" applyFont="1" applyBorder="1" applyAlignment="1">
      <alignment horizontal="left" vertical="center"/>
    </xf>
    <xf numFmtId="0" fontId="4" fillId="0" borderId="8" xfId="0" applyFont="1" applyBorder="1" applyAlignment="1">
      <alignment horizontal="left" vertical="center"/>
    </xf>
    <xf numFmtId="0" fontId="4" fillId="0" borderId="9" xfId="0" applyFont="1" applyBorder="1" applyAlignment="1">
      <alignment horizontal="left" vertical="center"/>
    </xf>
    <xf numFmtId="0" fontId="4" fillId="0" borderId="5" xfId="0" applyFont="1" applyBorder="1" applyAlignment="1">
      <alignment horizontal="left" vertical="center"/>
    </xf>
    <xf numFmtId="0" fontId="4" fillId="0" borderId="10" xfId="0" applyFont="1" applyBorder="1" applyAlignment="1">
      <alignment horizontal="left" vertical="center"/>
    </xf>
    <xf numFmtId="4" fontId="2" fillId="0" borderId="1" xfId="0" applyNumberFormat="1" applyFont="1" applyBorder="1" applyAlignment="1">
      <alignment horizontal="left" vertical="center" wrapText="1"/>
    </xf>
    <xf numFmtId="0" fontId="5" fillId="0" borderId="5" xfId="0" applyFont="1" applyBorder="1" applyAlignment="1">
      <alignment horizontal="left" vertical="center" wrapText="1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4" fontId="3" fillId="0" borderId="2" xfId="0" applyNumberFormat="1" applyFont="1" applyBorder="1" applyAlignment="1">
      <alignment horizontal="left" vertical="center" wrapText="1"/>
    </xf>
    <xf numFmtId="4" fontId="3" fillId="0" borderId="3" xfId="0" applyNumberFormat="1" applyFont="1" applyBorder="1" applyAlignment="1">
      <alignment horizontal="left" vertical="center" wrapText="1"/>
    </xf>
    <xf numFmtId="4" fontId="3" fillId="0" borderId="4" xfId="0" applyNumberFormat="1" applyFont="1" applyBorder="1" applyAlignment="1">
      <alignment horizontal="left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K39"/>
  <sheetViews>
    <sheetView tabSelected="1" workbookViewId="0">
      <selection activeCell="F37" sqref="F37:I37"/>
    </sheetView>
  </sheetViews>
  <sheetFormatPr defaultRowHeight="10.199999999999999" x14ac:dyDescent="0.3"/>
  <cols>
    <col min="1" max="1" width="37.44140625" style="1" customWidth="1"/>
    <col min="2" max="2" width="11.21875" style="2" customWidth="1"/>
    <col min="3" max="3" width="13.88671875" style="3" customWidth="1"/>
    <col min="4" max="4" width="16" style="3" customWidth="1"/>
    <col min="5" max="5" width="9.6640625" style="4" customWidth="1"/>
    <col min="6" max="6" width="12.88671875" style="4" customWidth="1"/>
    <col min="7" max="7" width="11.21875" style="5" customWidth="1"/>
    <col min="8" max="8" width="10.77734375" style="3" customWidth="1"/>
    <col min="9" max="9" width="10.44140625" style="3" customWidth="1"/>
    <col min="10" max="10" width="9.44140625" style="3" customWidth="1"/>
    <col min="11" max="11" width="10.33203125" style="3" customWidth="1"/>
    <col min="12" max="16384" width="8.88671875" style="3"/>
  </cols>
  <sheetData>
    <row r="2" spans="1:11" ht="14.4" x14ac:dyDescent="0.3">
      <c r="A2" s="39" t="s">
        <v>47</v>
      </c>
      <c r="B2" s="39"/>
      <c r="C2" s="39"/>
      <c r="D2" s="39"/>
      <c r="E2" s="39"/>
      <c r="F2" s="39"/>
      <c r="G2" s="39"/>
      <c r="H2" s="39"/>
      <c r="I2" s="39"/>
    </row>
    <row r="5" spans="1:11" ht="13.8" customHeight="1" x14ac:dyDescent="0.3">
      <c r="A5" s="45" t="s">
        <v>25</v>
      </c>
      <c r="B5" s="45"/>
      <c r="C5" s="45"/>
      <c r="D5" s="45"/>
      <c r="E5" s="45"/>
      <c r="F5" s="45"/>
      <c r="G5" s="45"/>
      <c r="H5" s="45"/>
      <c r="I5" s="45"/>
      <c r="J5" s="6"/>
      <c r="K5" s="6"/>
    </row>
    <row r="6" spans="1:11" ht="40.799999999999997" x14ac:dyDescent="0.3">
      <c r="A6" s="7" t="s">
        <v>11</v>
      </c>
      <c r="B6" s="7" t="s">
        <v>3</v>
      </c>
      <c r="C6" s="7" t="s">
        <v>10</v>
      </c>
      <c r="D6" s="7" t="s">
        <v>12</v>
      </c>
      <c r="E6" s="7" t="s">
        <v>5</v>
      </c>
      <c r="F6" s="8" t="s">
        <v>7</v>
      </c>
      <c r="G6" s="7" t="s">
        <v>1</v>
      </c>
      <c r="H6" s="7" t="s">
        <v>8</v>
      </c>
      <c r="I6" s="7" t="s">
        <v>9</v>
      </c>
    </row>
    <row r="7" spans="1:11" s="10" customFormat="1" x14ac:dyDescent="0.3">
      <c r="A7" s="9">
        <v>1</v>
      </c>
      <c r="B7" s="9">
        <v>2</v>
      </c>
      <c r="C7" s="9">
        <v>3</v>
      </c>
      <c r="D7" s="9"/>
      <c r="E7" s="9">
        <v>4</v>
      </c>
      <c r="F7" s="9">
        <v>5</v>
      </c>
      <c r="G7" s="9">
        <v>6</v>
      </c>
      <c r="H7" s="9">
        <v>7</v>
      </c>
      <c r="I7" s="9">
        <v>8</v>
      </c>
    </row>
    <row r="8" spans="1:11" s="10" customFormat="1" x14ac:dyDescent="0.3">
      <c r="A8" s="11" t="s">
        <v>45</v>
      </c>
      <c r="B8" s="11" t="s">
        <v>44</v>
      </c>
      <c r="C8" s="12">
        <v>1</v>
      </c>
      <c r="D8" s="12">
        <v>24</v>
      </c>
      <c r="E8" s="12"/>
      <c r="F8" s="17">
        <f>ROUND(C8*D8*E8,2)</f>
        <v>0</v>
      </c>
      <c r="G8" s="17">
        <v>23</v>
      </c>
      <c r="H8" s="17">
        <f>ROUND(F8*0.23,2)</f>
        <v>0</v>
      </c>
      <c r="I8" s="17">
        <f>F8+H8</f>
        <v>0</v>
      </c>
    </row>
    <row r="9" spans="1:11" x14ac:dyDescent="0.3">
      <c r="A9" s="13" t="s">
        <v>46</v>
      </c>
      <c r="B9" s="14" t="s">
        <v>44</v>
      </c>
      <c r="C9" s="15">
        <v>2</v>
      </c>
      <c r="D9" s="15">
        <v>24</v>
      </c>
      <c r="E9" s="16"/>
      <c r="F9" s="17">
        <f>ROUND(C9*D9*E9,2)</f>
        <v>0</v>
      </c>
      <c r="G9" s="17">
        <v>23</v>
      </c>
      <c r="H9" s="17">
        <f>ROUND(F9*0.23,2)</f>
        <v>0</v>
      </c>
      <c r="I9" s="17">
        <f>F9+H9</f>
        <v>0</v>
      </c>
    </row>
    <row r="10" spans="1:11" s="19" customFormat="1" x14ac:dyDescent="0.3">
      <c r="A10" s="40" t="s">
        <v>26</v>
      </c>
      <c r="B10" s="40"/>
      <c r="C10" s="40"/>
      <c r="D10" s="40"/>
      <c r="E10" s="40"/>
      <c r="F10" s="18">
        <f>SUM(F8:F9)</f>
        <v>0</v>
      </c>
      <c r="G10" s="18">
        <v>23</v>
      </c>
      <c r="H10" s="18">
        <f>SUM(H8:H9)</f>
        <v>0</v>
      </c>
      <c r="I10" s="18">
        <f>SUM(I8:I9)</f>
        <v>0</v>
      </c>
    </row>
    <row r="11" spans="1:11" x14ac:dyDescent="0.3">
      <c r="A11" s="20"/>
      <c r="B11" s="20"/>
      <c r="C11" s="20"/>
      <c r="D11" s="20"/>
      <c r="E11" s="20"/>
      <c r="F11" s="21"/>
      <c r="G11" s="21"/>
      <c r="H11" s="21"/>
      <c r="I11" s="21"/>
    </row>
    <row r="12" spans="1:11" s="19" customFormat="1" ht="9.6" customHeight="1" x14ac:dyDescent="0.3">
      <c r="A12" s="20" t="s">
        <v>15</v>
      </c>
      <c r="B12" s="22"/>
      <c r="C12" s="23"/>
      <c r="D12" s="23"/>
      <c r="E12" s="1"/>
      <c r="F12" s="6"/>
      <c r="G12" s="6"/>
      <c r="H12" s="6"/>
      <c r="I12" s="6"/>
    </row>
    <row r="13" spans="1:11" ht="40.799999999999997" x14ac:dyDescent="0.3">
      <c r="A13" s="7" t="s">
        <v>13</v>
      </c>
      <c r="B13" s="7" t="s">
        <v>3</v>
      </c>
      <c r="C13" s="43" t="s">
        <v>10</v>
      </c>
      <c r="D13" s="44"/>
      <c r="E13" s="7" t="s">
        <v>5</v>
      </c>
      <c r="F13" s="8" t="s">
        <v>14</v>
      </c>
      <c r="G13" s="7" t="s">
        <v>1</v>
      </c>
      <c r="H13" s="7" t="s">
        <v>8</v>
      </c>
      <c r="I13" s="7" t="s">
        <v>9</v>
      </c>
    </row>
    <row r="14" spans="1:11" x14ac:dyDescent="0.3">
      <c r="A14" s="9">
        <v>1</v>
      </c>
      <c r="B14" s="9">
        <v>2</v>
      </c>
      <c r="C14" s="41">
        <v>3</v>
      </c>
      <c r="D14" s="42"/>
      <c r="E14" s="9">
        <v>4</v>
      </c>
      <c r="F14" s="9">
        <v>5</v>
      </c>
      <c r="G14" s="9">
        <v>6</v>
      </c>
      <c r="H14" s="9">
        <v>7</v>
      </c>
      <c r="I14" s="9">
        <v>8</v>
      </c>
    </row>
    <row r="15" spans="1:11" x14ac:dyDescent="0.3">
      <c r="A15" s="13" t="s">
        <v>6</v>
      </c>
      <c r="B15" s="24" t="s">
        <v>44</v>
      </c>
      <c r="C15" s="51">
        <v>4708080</v>
      </c>
      <c r="D15" s="52"/>
      <c r="E15" s="25"/>
      <c r="F15" s="17">
        <f>ROUND(C15*E15,2)</f>
        <v>0</v>
      </c>
      <c r="G15" s="17">
        <v>23</v>
      </c>
      <c r="H15" s="17">
        <f t="shared" ref="H15" si="0">ROUND(F15*0.23,2)</f>
        <v>0</v>
      </c>
      <c r="I15" s="17">
        <f>F15+H15</f>
        <v>0</v>
      </c>
    </row>
    <row r="16" spans="1:11" x14ac:dyDescent="0.3">
      <c r="A16" s="46" t="s">
        <v>27</v>
      </c>
      <c r="B16" s="46"/>
      <c r="C16" s="46"/>
      <c r="D16" s="46"/>
      <c r="E16" s="46"/>
      <c r="F16" s="18">
        <f>SUM(F15:F15)</f>
        <v>0</v>
      </c>
      <c r="G16" s="18">
        <v>23</v>
      </c>
      <c r="H16" s="18">
        <f>ROUND(F16*0.23,2)</f>
        <v>0</v>
      </c>
      <c r="I16" s="18">
        <f>F16+H16</f>
        <v>0</v>
      </c>
    </row>
    <row r="17" spans="1:9" s="19" customFormat="1" ht="10.199999999999999" customHeight="1" x14ac:dyDescent="0.3">
      <c r="F17" s="21"/>
      <c r="G17" s="21"/>
      <c r="H17" s="21"/>
      <c r="I17" s="21"/>
    </row>
    <row r="18" spans="1:9" ht="16.8" customHeight="1" x14ac:dyDescent="0.3">
      <c r="A18" s="45" t="s">
        <v>28</v>
      </c>
      <c r="B18" s="45"/>
      <c r="C18" s="45"/>
      <c r="D18" s="45"/>
      <c r="E18" s="45"/>
      <c r="F18" s="45"/>
      <c r="G18" s="45"/>
      <c r="H18" s="45"/>
      <c r="I18" s="45"/>
    </row>
    <row r="19" spans="1:9" s="19" customFormat="1" ht="51" x14ac:dyDescent="0.3">
      <c r="A19" s="47" t="s">
        <v>42</v>
      </c>
      <c r="B19" s="47"/>
      <c r="C19" s="47"/>
      <c r="D19" s="47"/>
      <c r="E19" s="47"/>
      <c r="F19" s="8" t="s">
        <v>33</v>
      </c>
      <c r="G19" s="7" t="s">
        <v>1</v>
      </c>
      <c r="H19" s="7" t="s">
        <v>16</v>
      </c>
      <c r="I19" s="7" t="s">
        <v>17</v>
      </c>
    </row>
    <row r="20" spans="1:9" x14ac:dyDescent="0.3">
      <c r="A20" s="47"/>
      <c r="B20" s="47"/>
      <c r="C20" s="47"/>
      <c r="D20" s="47"/>
      <c r="E20" s="47"/>
      <c r="F20" s="9">
        <v>1</v>
      </c>
      <c r="G20" s="9">
        <v>2</v>
      </c>
      <c r="H20" s="9">
        <v>3</v>
      </c>
      <c r="I20" s="9">
        <v>4</v>
      </c>
    </row>
    <row r="21" spans="1:9" x14ac:dyDescent="0.3">
      <c r="A21" s="48" t="s">
        <v>32</v>
      </c>
      <c r="B21" s="45"/>
      <c r="C21" s="45"/>
      <c r="D21" s="45"/>
      <c r="E21" s="49"/>
      <c r="F21" s="18">
        <v>310854.21999999997</v>
      </c>
      <c r="G21" s="18">
        <v>23</v>
      </c>
      <c r="H21" s="18">
        <f>ROUND(F21*0.23,2)</f>
        <v>71496.47</v>
      </c>
      <c r="I21" s="18">
        <f>F21+H21</f>
        <v>382350.68999999994</v>
      </c>
    </row>
    <row r="22" spans="1:9" ht="10.199999999999999" customHeight="1" x14ac:dyDescent="0.3">
      <c r="A22" s="50" t="s">
        <v>43</v>
      </c>
      <c r="B22" s="50"/>
      <c r="C22" s="50"/>
      <c r="D22" s="50"/>
      <c r="E22" s="50"/>
      <c r="F22" s="50"/>
      <c r="G22" s="50"/>
      <c r="H22" s="50"/>
      <c r="I22" s="50"/>
    </row>
    <row r="23" spans="1:9" x14ac:dyDescent="0.3">
      <c r="A23" s="19"/>
      <c r="B23" s="19"/>
      <c r="C23" s="19"/>
      <c r="D23" s="19"/>
      <c r="E23" s="19"/>
      <c r="F23" s="19"/>
      <c r="G23" s="19"/>
      <c r="H23" s="19"/>
      <c r="I23" s="19"/>
    </row>
    <row r="24" spans="1:9" ht="20.399999999999999" customHeight="1" x14ac:dyDescent="0.3">
      <c r="A24" s="45" t="s">
        <v>29</v>
      </c>
      <c r="B24" s="45"/>
      <c r="C24" s="45"/>
      <c r="D24" s="45"/>
      <c r="E24" s="19"/>
      <c r="F24" s="19"/>
      <c r="G24" s="19"/>
      <c r="H24" s="19"/>
      <c r="I24" s="19"/>
    </row>
    <row r="25" spans="1:9" ht="40.799999999999997" x14ac:dyDescent="0.3">
      <c r="A25" s="47" t="s">
        <v>0</v>
      </c>
      <c r="B25" s="47"/>
      <c r="C25" s="47"/>
      <c r="D25" s="47"/>
      <c r="E25" s="47"/>
      <c r="F25" s="8" t="s">
        <v>18</v>
      </c>
      <c r="G25" s="7" t="s">
        <v>1</v>
      </c>
      <c r="H25" s="7" t="s">
        <v>19</v>
      </c>
      <c r="I25" s="7" t="s">
        <v>2</v>
      </c>
    </row>
    <row r="26" spans="1:9" x14ac:dyDescent="0.3">
      <c r="A26" s="60" t="s">
        <v>37</v>
      </c>
      <c r="B26" s="60"/>
      <c r="C26" s="60"/>
      <c r="D26" s="60"/>
      <c r="E26" s="60"/>
      <c r="F26" s="17">
        <f>F10</f>
        <v>0</v>
      </c>
      <c r="G26" s="17">
        <v>23</v>
      </c>
      <c r="H26" s="17">
        <f>H10</f>
        <v>0</v>
      </c>
      <c r="I26" s="17">
        <f>I10</f>
        <v>0</v>
      </c>
    </row>
    <row r="27" spans="1:9" x14ac:dyDescent="0.3">
      <c r="A27" s="60" t="s">
        <v>38</v>
      </c>
      <c r="B27" s="60"/>
      <c r="C27" s="60"/>
      <c r="D27" s="60"/>
      <c r="E27" s="60"/>
      <c r="F27" s="17">
        <f>F16</f>
        <v>0</v>
      </c>
      <c r="G27" s="17">
        <v>23</v>
      </c>
      <c r="H27" s="17">
        <f>H16</f>
        <v>0</v>
      </c>
      <c r="I27" s="17">
        <f>I16</f>
        <v>0</v>
      </c>
    </row>
    <row r="28" spans="1:9" x14ac:dyDescent="0.3">
      <c r="A28" s="60" t="s">
        <v>39</v>
      </c>
      <c r="B28" s="60"/>
      <c r="C28" s="60"/>
      <c r="D28" s="60"/>
      <c r="E28" s="60"/>
      <c r="F28" s="17">
        <f>F21</f>
        <v>310854.21999999997</v>
      </c>
      <c r="G28" s="17">
        <v>23</v>
      </c>
      <c r="H28" s="17">
        <f>H21</f>
        <v>71496.47</v>
      </c>
      <c r="I28" s="17">
        <f>I21</f>
        <v>382350.68999999994</v>
      </c>
    </row>
    <row r="29" spans="1:9" x14ac:dyDescent="0.3">
      <c r="A29" s="65" t="s">
        <v>30</v>
      </c>
      <c r="B29" s="66"/>
      <c r="C29" s="66"/>
      <c r="D29" s="66"/>
      <c r="E29" s="67"/>
      <c r="F29" s="18">
        <f>SUM(F26:F28)</f>
        <v>310854.21999999997</v>
      </c>
      <c r="G29" s="18">
        <v>23</v>
      </c>
      <c r="H29" s="18">
        <f>SUM(H26:H28)</f>
        <v>71496.47</v>
      </c>
      <c r="I29" s="18">
        <f>SUM(I26:I28)</f>
        <v>382350.68999999994</v>
      </c>
    </row>
    <row r="30" spans="1:9" x14ac:dyDescent="0.3">
      <c r="A30" s="19"/>
      <c r="B30" s="19"/>
      <c r="C30" s="19"/>
      <c r="D30" s="19"/>
      <c r="E30" s="19"/>
      <c r="F30" s="19"/>
      <c r="G30" s="19"/>
      <c r="H30" s="19"/>
      <c r="I30" s="19"/>
    </row>
    <row r="31" spans="1:9" ht="10.199999999999999" customHeight="1" x14ac:dyDescent="0.3">
      <c r="A31" s="61" t="s">
        <v>31</v>
      </c>
      <c r="B31" s="61"/>
      <c r="C31" s="61"/>
      <c r="D31" s="61"/>
      <c r="E31" s="61"/>
      <c r="F31" s="61"/>
      <c r="G31" s="61"/>
      <c r="H31" s="61"/>
      <c r="I31" s="61"/>
    </row>
    <row r="32" spans="1:9" ht="51" x14ac:dyDescent="0.3">
      <c r="A32" s="62" t="s">
        <v>20</v>
      </c>
      <c r="B32" s="63"/>
      <c r="C32" s="64"/>
      <c r="D32" s="26" t="s">
        <v>21</v>
      </c>
      <c r="E32" s="27" t="s">
        <v>22</v>
      </c>
      <c r="F32" s="8" t="s">
        <v>23</v>
      </c>
      <c r="G32" s="7" t="s">
        <v>1</v>
      </c>
      <c r="H32" s="7" t="s">
        <v>4</v>
      </c>
      <c r="I32" s="7" t="s">
        <v>2</v>
      </c>
    </row>
    <row r="33" spans="1:9" x14ac:dyDescent="0.3">
      <c r="A33" s="28" t="s">
        <v>24</v>
      </c>
      <c r="B33" s="29"/>
      <c r="C33" s="30"/>
      <c r="D33" s="31">
        <f>ROUND(C15*0.1,0)</f>
        <v>470808</v>
      </c>
      <c r="E33" s="32"/>
      <c r="F33" s="33">
        <f>ROUND(D33*E33,2)</f>
        <v>0</v>
      </c>
      <c r="G33" s="17">
        <v>23</v>
      </c>
      <c r="H33" s="17">
        <f>ROUND(F33*0.23,2)</f>
        <v>0</v>
      </c>
      <c r="I33" s="17">
        <f>F33+H33</f>
        <v>0</v>
      </c>
    </row>
    <row r="34" spans="1:9" x14ac:dyDescent="0.3">
      <c r="A34" s="35"/>
      <c r="B34" s="35"/>
      <c r="C34" s="35"/>
      <c r="D34" s="35"/>
      <c r="E34" s="35"/>
      <c r="F34" s="35"/>
      <c r="G34" s="35"/>
      <c r="H34" s="35"/>
      <c r="I34" s="35"/>
    </row>
    <row r="35" spans="1:9" x14ac:dyDescent="0.3">
      <c r="A35" s="35" t="s">
        <v>40</v>
      </c>
      <c r="B35" s="35"/>
      <c r="C35" s="35"/>
      <c r="D35" s="35"/>
      <c r="E35" s="35"/>
      <c r="F35" s="36"/>
      <c r="G35" s="35"/>
      <c r="H35" s="35"/>
      <c r="I35" s="35"/>
    </row>
    <row r="36" spans="1:9" ht="30.6" x14ac:dyDescent="0.3">
      <c r="A36" s="54" t="s">
        <v>34</v>
      </c>
      <c r="B36" s="55"/>
      <c r="C36" s="55"/>
      <c r="D36" s="55"/>
      <c r="E36" s="56"/>
      <c r="F36" s="37" t="s">
        <v>35</v>
      </c>
      <c r="G36" s="38" t="s">
        <v>1</v>
      </c>
      <c r="H36" s="38" t="s">
        <v>4</v>
      </c>
      <c r="I36" s="38" t="s">
        <v>36</v>
      </c>
    </row>
    <row r="37" spans="1:9" x14ac:dyDescent="0.3">
      <c r="A37" s="57"/>
      <c r="B37" s="58"/>
      <c r="C37" s="58"/>
      <c r="D37" s="58"/>
      <c r="E37" s="59"/>
      <c r="F37" s="34">
        <f>F29+F33</f>
        <v>310854.21999999997</v>
      </c>
      <c r="G37" s="34">
        <v>23</v>
      </c>
      <c r="H37" s="34">
        <f>H29+H33</f>
        <v>71496.47</v>
      </c>
      <c r="I37" s="34">
        <f>I29+I33</f>
        <v>382350.68999999994</v>
      </c>
    </row>
    <row r="39" spans="1:9" ht="40.799999999999997" customHeight="1" x14ac:dyDescent="0.3">
      <c r="A39" s="53" t="s">
        <v>41</v>
      </c>
      <c r="B39" s="53"/>
      <c r="C39" s="53"/>
      <c r="D39" s="53"/>
      <c r="E39" s="53"/>
      <c r="F39" s="53"/>
      <c r="G39" s="53"/>
      <c r="H39" s="53"/>
      <c r="I39" s="53"/>
    </row>
  </sheetData>
  <mergeCells count="21">
    <mergeCell ref="A39:I39"/>
    <mergeCell ref="A36:E37"/>
    <mergeCell ref="A24:D24"/>
    <mergeCell ref="A26:E26"/>
    <mergeCell ref="A27:E27"/>
    <mergeCell ref="A31:I31"/>
    <mergeCell ref="A32:C32"/>
    <mergeCell ref="A28:E28"/>
    <mergeCell ref="A29:E29"/>
    <mergeCell ref="A25:E25"/>
    <mergeCell ref="A16:E16"/>
    <mergeCell ref="A19:E20"/>
    <mergeCell ref="A21:E21"/>
    <mergeCell ref="A22:I22"/>
    <mergeCell ref="C15:D15"/>
    <mergeCell ref="A18:I18"/>
    <mergeCell ref="A2:I2"/>
    <mergeCell ref="A10:E10"/>
    <mergeCell ref="C14:D14"/>
    <mergeCell ref="C13:D13"/>
    <mergeCell ref="A5:I5"/>
  </mergeCells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Aleksandra</dc:creator>
  <cp:lastModifiedBy>Aleksandra Alex</cp:lastModifiedBy>
  <dcterms:created xsi:type="dcterms:W3CDTF">2015-06-05T18:19:34Z</dcterms:created>
  <dcterms:modified xsi:type="dcterms:W3CDTF">2023-06-29T08:12:00Z</dcterms:modified>
</cp:coreProperties>
</file>