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serwer\AKMA\AKWIRUJ\Goleniów Powiat\PRZETARG POWIAT GOLENIOW 2024 - 2026\SWZ\SWZ OPUBLIKOWANA\PYTANIA I WYJAŚNIENIA\poprawione załączniki\"/>
    </mc:Choice>
  </mc:AlternateContent>
  <xr:revisionPtr revIDLastSave="0" documentId="13_ncr:1_{C25B1E88-FB19-4A6E-AFD5-22942E952C8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Zał. A ogień" sheetId="1" r:id="rId1"/>
    <sheet name="Arkusz1" sheetId="3" r:id="rId2"/>
  </sheets>
  <definedNames>
    <definedName name="_xlnm.Print_Titles" localSheetId="0">'Zał. A ogień'!$2:$2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14" i="1" l="1"/>
  <c r="H13" i="1"/>
  <c r="H12" i="1"/>
  <c r="H11" i="1"/>
  <c r="H10" i="1"/>
  <c r="H9" i="1"/>
  <c r="H7" i="1"/>
  <c r="H6" i="1"/>
  <c r="H5" i="1"/>
  <c r="H4" i="1"/>
  <c r="E16" i="1" l="1"/>
  <c r="C16" i="1"/>
  <c r="F16" i="1"/>
  <c r="H15" i="1"/>
  <c r="H8" i="1"/>
  <c r="G16" i="1"/>
  <c r="J16" i="1"/>
  <c r="D16" i="1"/>
  <c r="K16" i="1"/>
  <c r="H16" i="1" l="1"/>
  <c r="I16" i="1"/>
  <c r="C17" i="1" l="1"/>
</calcChain>
</file>

<file path=xl/sharedStrings.xml><?xml version="1.0" encoding="utf-8"?>
<sst xmlns="http://schemas.openxmlformats.org/spreadsheetml/2006/main" count="27" uniqueCount="27">
  <si>
    <t>Centrum Obsługi Placówek Opiekuńczo - Wychowawczych w Goleniowie</t>
  </si>
  <si>
    <t>L.p.</t>
  </si>
  <si>
    <t>Nazwa placówki</t>
  </si>
  <si>
    <t>Budynki</t>
  </si>
  <si>
    <t>Budowle</t>
  </si>
  <si>
    <t>Śr. trwałe (gr. III - VIII wg KŚT)</t>
  </si>
  <si>
    <t>Środki obrotowe</t>
  </si>
  <si>
    <t>Gotówka</t>
  </si>
  <si>
    <t>Powiatowy Urząd Pracy w Goleniowie</t>
  </si>
  <si>
    <t>Specjalistyczna Poradnia Terapeutyczna dla Dzieci, Młodzieży i ich Rodzin w Nowogardzie</t>
  </si>
  <si>
    <t>Poradnia Psychologiczno – Pedagogiczna w Goleniowie</t>
  </si>
  <si>
    <t>Zespół Szkół Specjalnych w Goleniowie</t>
  </si>
  <si>
    <t>Dom Pomocy Społecznej w Nowogardzie</t>
  </si>
  <si>
    <t xml:space="preserve">razem </t>
  </si>
  <si>
    <t>Powiatowe Centrum Pomocy Rodzinie w Goleniowie</t>
  </si>
  <si>
    <t>Specjalny Ośrodek Szkolno -Wychowawczy w Nowogardzie</t>
  </si>
  <si>
    <t>Zespół Szkół Nr 1 w Goleniowie</t>
  </si>
  <si>
    <r>
      <t>Księgozbiory</t>
    </r>
    <r>
      <rPr>
        <b/>
        <vertAlign val="superscript"/>
        <sz val="10"/>
        <rFont val="Times New Roman"/>
        <family val="1"/>
      </rPr>
      <t/>
    </r>
  </si>
  <si>
    <r>
      <t>Mienie pracownicze</t>
    </r>
    <r>
      <rPr>
        <b/>
        <vertAlign val="superscript"/>
        <sz val="10"/>
        <rFont val="Times New Roman"/>
        <family val="1"/>
      </rPr>
      <t>2)</t>
    </r>
  </si>
  <si>
    <t>Ubezpieczenie mienia od wszystkich ryzyk - Przedmiot i suma ubezpieczenia w złotych</t>
  </si>
  <si>
    <t>Łącznie</t>
  </si>
  <si>
    <r>
      <t xml:space="preserve">Mienie osób trzecich </t>
    </r>
    <r>
      <rPr>
        <b/>
        <vertAlign val="superscript"/>
        <sz val="10"/>
        <rFont val="Times New Roman"/>
        <family val="1"/>
      </rPr>
      <t>1)</t>
    </r>
  </si>
  <si>
    <t>Pozostałe środki, w tym niskocenne</t>
  </si>
  <si>
    <t>I Liceum Ogólnokształcące im. ppor. Emilii Gierczak w Nowogardzie</t>
  </si>
  <si>
    <t>Szkoła Muzyczna I Stopnia w Goleniowie</t>
  </si>
  <si>
    <t>Zespół Szkół nr 1 im. Stanisława Staszica w Nowogardzie</t>
  </si>
  <si>
    <t xml:space="preserve">Starostwo Powiatowe w Goleniowie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</si>
</sst>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\-??\ _z_ł_-;_-@_-"/>
    <numFmt numFmtId="165" formatCode="_-* #,##0.00\ _z_ł_-;\-* #,##0.00\ _z_ł_-;_-* &quot;-&quot;??\ _z_ł_-;_-@_-"/>
  </numFmts>
  <fonts count="14">
    <font>
      <sz val="10"/>
      <name val="Arial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238"/>
    </font>
    <font>
      <b/>
      <vertAlign val="superscript"/>
      <sz val="10"/>
      <name val="Times New Roman"/>
      <family val="1"/>
    </font>
    <font>
      <b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0"/>
      <color rgb="FF00000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b/>
      <sz val="10"/>
      <color rgb="FF0000FF"/>
      <name val="Times New Roman"/>
      <family val="1"/>
      <charset val="238"/>
    </font>
    <font>
      <b/>
      <sz val="10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ill="0" applyBorder="0" applyAlignment="0" applyProtection="0"/>
    <xf numFmtId="0" fontId="8" fillId="0" borderId="0"/>
    <xf numFmtId="165" fontId="9" fillId="0" borderId="0" applyFont="0" applyFill="0" applyBorder="0" applyAlignment="0" applyProtection="0"/>
  </cellStyleXfs>
  <cellXfs count="39">
    <xf numFmtId="0" fontId="0" fillId="0" borderId="0" xfId="0"/>
    <xf numFmtId="164" fontId="2" fillId="0" borderId="0" xfId="1" applyFont="1" applyFill="1" applyBorder="1" applyAlignment="1" applyProtection="1"/>
    <xf numFmtId="164" fontId="1" fillId="0" borderId="0" xfId="1" applyFont="1" applyFill="1" applyBorder="1" applyAlignment="1" applyProtection="1"/>
    <xf numFmtId="164" fontId="2" fillId="0" borderId="0" xfId="1" applyFont="1" applyFill="1" applyBorder="1" applyAlignment="1" applyProtection="1">
      <alignment shrinkToFi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164" fontId="1" fillId="0" borderId="1" xfId="1" applyFont="1" applyFill="1" applyBorder="1" applyAlignment="1" applyProtection="1"/>
    <xf numFmtId="0" fontId="2" fillId="0" borderId="1" xfId="0" applyFont="1" applyBorder="1"/>
    <xf numFmtId="164" fontId="2" fillId="0" borderId="1" xfId="1" applyFont="1" applyFill="1" applyBorder="1" applyAlignment="1" applyProtection="1">
      <alignment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5" fontId="10" fillId="0" borderId="0" xfId="3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10" fillId="0" borderId="1" xfId="1" applyFont="1" applyFill="1" applyBorder="1" applyAlignment="1" applyProtection="1">
      <alignment horizontal="center" vertical="center"/>
    </xf>
    <xf numFmtId="164" fontId="10" fillId="0" borderId="1" xfId="1" applyFont="1" applyFill="1" applyBorder="1" applyAlignment="1" applyProtection="1">
      <alignment vertical="center" shrinkToFit="1"/>
    </xf>
    <xf numFmtId="164" fontId="10" fillId="0" borderId="1" xfId="1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164" fontId="10" fillId="0" borderId="1" xfId="0" applyNumberFormat="1" applyFont="1" applyBorder="1" applyAlignment="1">
      <alignment vertical="center"/>
    </xf>
    <xf numFmtId="164" fontId="10" fillId="0" borderId="1" xfId="1" applyFont="1" applyFill="1" applyBorder="1" applyAlignment="1" applyProtection="1">
      <alignment vertical="center" wrapText="1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164" fontId="5" fillId="0" borderId="1" xfId="1" applyFont="1" applyFill="1" applyBorder="1" applyAlignment="1" applyProtection="1">
      <alignment shrinkToFit="1"/>
    </xf>
    <xf numFmtId="164" fontId="5" fillId="0" borderId="1" xfId="1" applyFont="1" applyFill="1" applyBorder="1" applyAlignment="1" applyProtection="1">
      <alignment horizontal="center" shrinkToFit="1"/>
    </xf>
    <xf numFmtId="164" fontId="10" fillId="0" borderId="0" xfId="0" applyNumberFormat="1" applyFont="1"/>
    <xf numFmtId="164" fontId="10" fillId="0" borderId="1" xfId="1" applyFont="1" applyFill="1" applyBorder="1" applyAlignment="1" applyProtection="1">
      <alignment vertical="center"/>
    </xf>
    <xf numFmtId="0" fontId="3" fillId="0" borderId="1" xfId="0" applyFont="1" applyBorder="1"/>
    <xf numFmtId="164" fontId="10" fillId="0" borderId="1" xfId="1" applyFont="1" applyFill="1" applyBorder="1" applyAlignment="1" applyProtection="1">
      <alignment horizontal="center" vertical="center" shrinkToFit="1"/>
    </xf>
    <xf numFmtId="164" fontId="11" fillId="0" borderId="1" xfId="1" applyFont="1" applyFill="1" applyBorder="1" applyAlignment="1" applyProtection="1">
      <alignment vertical="center" shrinkToFit="1"/>
    </xf>
    <xf numFmtId="164" fontId="12" fillId="0" borderId="1" xfId="1" applyFont="1" applyFill="1" applyBorder="1" applyAlignment="1" applyProtection="1">
      <alignment shrinkToFit="1"/>
    </xf>
    <xf numFmtId="164" fontId="13" fillId="0" borderId="1" xfId="1" applyFont="1" applyFill="1" applyBorder="1" applyAlignment="1" applyProtection="1"/>
  </cellXfs>
  <cellStyles count="4">
    <cellStyle name="Dziesiętny" xfId="1" builtinId="3"/>
    <cellStyle name="Dziesiętny 2" xfId="3" xr:uid="{9F292A85-05BF-4170-BE71-F5EA6C675BCE}"/>
    <cellStyle name="Normalny" xfId="0" builtinId="0"/>
    <cellStyle name="Normalny 2" xfId="2" xr:uid="{12991337-E3CE-4D30-BED0-277D7FA418B3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zoomScaleNormal="100" zoomScaleSheetLayoutView="100" workbookViewId="0">
      <pane xSplit="2" ySplit="2" topLeftCell="C4" activePane="bottomRight" state="frozen"/>
      <selection pane="topRight" activeCell="G1" sqref="G1"/>
      <selection pane="bottomLeft" activeCell="A3" sqref="A3"/>
      <selection pane="bottomRight" activeCell="C17" sqref="C17"/>
    </sheetView>
  </sheetViews>
  <sheetFormatPr defaultColWidth="9.109375" defaultRowHeight="13.2"/>
  <cols>
    <col min="1" max="1" width="4.44140625" style="16" customWidth="1"/>
    <col min="2" max="2" width="26.5546875" style="4" customWidth="1"/>
    <col min="3" max="3" width="16.33203125" style="2" customWidth="1"/>
    <col min="4" max="4" width="13.44140625" style="4" customWidth="1"/>
    <col min="5" max="6" width="12.88671875" style="4" customWidth="1"/>
    <col min="7" max="8" width="12" style="4" customWidth="1"/>
    <col min="9" max="9" width="10.5546875" style="4" customWidth="1"/>
    <col min="10" max="10" width="14.88671875" style="4" customWidth="1"/>
    <col min="11" max="11" width="11.44140625" style="4" customWidth="1"/>
    <col min="12" max="12" width="13.5546875" style="4" customWidth="1"/>
    <col min="13" max="16384" width="9.109375" style="4"/>
  </cols>
  <sheetData>
    <row r="1" spans="1:13" ht="13.2" customHeight="1">
      <c r="A1" s="15"/>
      <c r="B1" s="6" t="s">
        <v>19</v>
      </c>
      <c r="C1" s="7"/>
      <c r="D1" s="5"/>
      <c r="E1" s="5"/>
      <c r="F1" s="5"/>
      <c r="G1" s="5"/>
      <c r="H1" s="5"/>
      <c r="I1" s="5"/>
      <c r="J1" s="5"/>
      <c r="K1" s="5"/>
    </row>
    <row r="2" spans="1:13" ht="51.75" customHeight="1">
      <c r="A2" s="15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1" t="s">
        <v>22</v>
      </c>
      <c r="G2" s="10" t="s">
        <v>21</v>
      </c>
      <c r="H2" s="10" t="s">
        <v>18</v>
      </c>
      <c r="I2" s="10" t="s">
        <v>6</v>
      </c>
      <c r="J2" s="10" t="s">
        <v>17</v>
      </c>
      <c r="K2" s="10" t="s">
        <v>7</v>
      </c>
    </row>
    <row r="3" spans="1:13" s="13" customFormat="1" ht="26.4">
      <c r="A3" s="15">
        <v>1</v>
      </c>
      <c r="B3" s="21" t="s">
        <v>26</v>
      </c>
      <c r="C3" s="22">
        <v>49979629.830000006</v>
      </c>
      <c r="D3" s="23">
        <v>21374</v>
      </c>
      <c r="E3" s="23">
        <v>1809500.0599999994</v>
      </c>
      <c r="F3" s="23">
        <v>905714.57</v>
      </c>
      <c r="G3" s="35">
        <v>725000</v>
      </c>
      <c r="H3" s="23">
        <f>140*500</f>
        <v>70000</v>
      </c>
      <c r="I3" s="23">
        <v>0</v>
      </c>
      <c r="J3" s="33">
        <v>1000000</v>
      </c>
      <c r="K3" s="23">
        <v>0</v>
      </c>
      <c r="L3" s="25"/>
    </row>
    <row r="4" spans="1:13" s="13" customFormat="1" ht="26.4">
      <c r="A4" s="15">
        <v>2</v>
      </c>
      <c r="B4" s="21" t="s">
        <v>14</v>
      </c>
      <c r="C4" s="24">
        <v>2917628.55</v>
      </c>
      <c r="D4" s="23">
        <v>0</v>
      </c>
      <c r="E4" s="23">
        <v>355168.05000000005</v>
      </c>
      <c r="F4" s="23">
        <v>284931.41000000003</v>
      </c>
      <c r="G4" s="35"/>
      <c r="H4" s="23">
        <f>20*500</f>
        <v>10000</v>
      </c>
      <c r="I4" s="23">
        <v>0</v>
      </c>
      <c r="J4" s="34"/>
      <c r="K4" s="23">
        <v>2000</v>
      </c>
      <c r="L4" s="25"/>
    </row>
    <row r="5" spans="1:13" s="13" customFormat="1" ht="26.4">
      <c r="A5" s="15">
        <v>3</v>
      </c>
      <c r="B5" s="21" t="s">
        <v>8</v>
      </c>
      <c r="C5" s="24">
        <v>2751374</v>
      </c>
      <c r="D5" s="23">
        <v>0</v>
      </c>
      <c r="E5" s="23">
        <v>381892.89000000007</v>
      </c>
      <c r="F5" s="23">
        <v>576533.32999999996</v>
      </c>
      <c r="G5" s="35"/>
      <c r="H5" s="23">
        <f>43*500</f>
        <v>21500</v>
      </c>
      <c r="I5" s="23">
        <v>0</v>
      </c>
      <c r="J5" s="34"/>
      <c r="K5" s="23">
        <v>0</v>
      </c>
      <c r="L5" s="25"/>
    </row>
    <row r="6" spans="1:13" s="13" customFormat="1" ht="52.8">
      <c r="A6" s="15">
        <v>4</v>
      </c>
      <c r="B6" s="21" t="s">
        <v>9</v>
      </c>
      <c r="C6" s="26">
        <v>3183204</v>
      </c>
      <c r="D6" s="23">
        <v>0</v>
      </c>
      <c r="E6" s="23">
        <v>0</v>
      </c>
      <c r="F6" s="23">
        <v>11838</v>
      </c>
      <c r="G6" s="35"/>
      <c r="H6" s="23">
        <f>17*500</f>
        <v>8500</v>
      </c>
      <c r="I6" s="23">
        <v>0</v>
      </c>
      <c r="J6" s="34"/>
      <c r="K6" s="23">
        <v>0</v>
      </c>
      <c r="L6" s="25"/>
    </row>
    <row r="7" spans="1:13" s="13" customFormat="1" ht="74.25" customHeight="1">
      <c r="A7" s="15">
        <v>5</v>
      </c>
      <c r="B7" s="21" t="s">
        <v>0</v>
      </c>
      <c r="C7" s="24">
        <v>9087360.7400000002</v>
      </c>
      <c r="D7" s="23">
        <v>160129.82999999999</v>
      </c>
      <c r="E7" s="23">
        <v>100972.77</v>
      </c>
      <c r="F7" s="23">
        <v>464188.51</v>
      </c>
      <c r="G7" s="35"/>
      <c r="H7" s="23">
        <f>38*500</f>
        <v>19000</v>
      </c>
      <c r="I7" s="23">
        <v>0</v>
      </c>
      <c r="J7" s="34"/>
      <c r="K7" s="27">
        <v>24000</v>
      </c>
      <c r="L7" s="28"/>
      <c r="M7" s="19"/>
    </row>
    <row r="8" spans="1:13" s="13" customFormat="1" ht="26.4">
      <c r="A8" s="15">
        <v>6</v>
      </c>
      <c r="B8" s="21" t="s">
        <v>15</v>
      </c>
      <c r="C8" s="24">
        <v>16969679.190000001</v>
      </c>
      <c r="D8" s="23">
        <v>169474.65</v>
      </c>
      <c r="E8" s="23">
        <v>41957.5</v>
      </c>
      <c r="F8" s="23">
        <v>965981.95</v>
      </c>
      <c r="G8" s="35"/>
      <c r="H8" s="23">
        <f>56*500</f>
        <v>28000</v>
      </c>
      <c r="I8" s="23">
        <v>0</v>
      </c>
      <c r="J8" s="34"/>
      <c r="K8" s="23">
        <v>800</v>
      </c>
      <c r="L8" s="25"/>
    </row>
    <row r="9" spans="1:13" s="13" customFormat="1" ht="26.4">
      <c r="A9" s="15">
        <v>7</v>
      </c>
      <c r="B9" s="21" t="s">
        <v>10</v>
      </c>
      <c r="C9" s="24">
        <v>1893883</v>
      </c>
      <c r="D9" s="23">
        <v>35235.53</v>
      </c>
      <c r="E9" s="23">
        <v>9000</v>
      </c>
      <c r="F9" s="23">
        <v>427888.98</v>
      </c>
      <c r="G9" s="35"/>
      <c r="H9" s="23">
        <f>23*500</f>
        <v>11500</v>
      </c>
      <c r="I9" s="23">
        <v>0</v>
      </c>
      <c r="J9" s="34"/>
      <c r="K9" s="23">
        <v>1000</v>
      </c>
      <c r="L9" s="25"/>
    </row>
    <row r="10" spans="1:13" s="13" customFormat="1" ht="26.4">
      <c r="A10" s="15">
        <v>8</v>
      </c>
      <c r="B10" s="21" t="s">
        <v>12</v>
      </c>
      <c r="C10" s="24">
        <v>43074289.489999995</v>
      </c>
      <c r="D10" s="23">
        <v>1660519.29</v>
      </c>
      <c r="E10" s="23">
        <v>1618809.81</v>
      </c>
      <c r="F10" s="23">
        <v>1715637.03</v>
      </c>
      <c r="G10" s="35"/>
      <c r="H10" s="23">
        <f>171*500</f>
        <v>85500</v>
      </c>
      <c r="I10" s="23">
        <v>838033</v>
      </c>
      <c r="J10" s="34"/>
      <c r="K10" s="23">
        <v>77000</v>
      </c>
      <c r="L10" s="29"/>
    </row>
    <row r="11" spans="1:13" s="13" customFormat="1" ht="39.6">
      <c r="A11" s="15">
        <v>9</v>
      </c>
      <c r="B11" s="21" t="s">
        <v>23</v>
      </c>
      <c r="C11" s="24">
        <v>11181250.810000002</v>
      </c>
      <c r="D11" s="23">
        <v>0</v>
      </c>
      <c r="E11" s="23">
        <v>6799.91</v>
      </c>
      <c r="F11" s="23">
        <v>215034.24000000002</v>
      </c>
      <c r="G11" s="35"/>
      <c r="H11" s="23">
        <f>39*500</f>
        <v>19500</v>
      </c>
      <c r="I11" s="23">
        <v>0</v>
      </c>
      <c r="J11" s="34"/>
      <c r="K11" s="23">
        <v>8000</v>
      </c>
      <c r="L11" s="25"/>
    </row>
    <row r="12" spans="1:13" s="13" customFormat="1" ht="26.4">
      <c r="A12" s="15">
        <v>10</v>
      </c>
      <c r="B12" s="21" t="s">
        <v>16</v>
      </c>
      <c r="C12" s="24">
        <v>105490180.09999998</v>
      </c>
      <c r="D12" s="23">
        <v>2800933.68</v>
      </c>
      <c r="E12" s="23">
        <v>3229259.23</v>
      </c>
      <c r="F12" s="36">
        <v>1433080.6199999999</v>
      </c>
      <c r="G12" s="35"/>
      <c r="H12" s="23">
        <f>150*500</f>
        <v>75000</v>
      </c>
      <c r="I12" s="23">
        <v>11000</v>
      </c>
      <c r="J12" s="34"/>
      <c r="K12" s="23">
        <v>30000</v>
      </c>
      <c r="L12" s="20"/>
    </row>
    <row r="13" spans="1:13" s="13" customFormat="1" ht="26.4">
      <c r="A13" s="15">
        <v>11</v>
      </c>
      <c r="B13" s="21" t="s">
        <v>11</v>
      </c>
      <c r="C13" s="24">
        <v>20641474</v>
      </c>
      <c r="D13" s="23">
        <v>687381.94</v>
      </c>
      <c r="E13" s="23">
        <v>317213.06</v>
      </c>
      <c r="F13" s="23">
        <v>1098015.76</v>
      </c>
      <c r="G13" s="35"/>
      <c r="H13" s="23">
        <f>67*500</f>
        <v>33500</v>
      </c>
      <c r="I13" s="23">
        <v>0</v>
      </c>
      <c r="J13" s="34"/>
      <c r="K13" s="23">
        <v>1000</v>
      </c>
      <c r="L13" s="25"/>
    </row>
    <row r="14" spans="1:13" s="13" customFormat="1" ht="26.4">
      <c r="A14" s="15">
        <v>12</v>
      </c>
      <c r="B14" s="21" t="s">
        <v>24</v>
      </c>
      <c r="C14" s="24">
        <v>7055485.3000000007</v>
      </c>
      <c r="D14" s="23">
        <v>0</v>
      </c>
      <c r="E14" s="23">
        <v>0</v>
      </c>
      <c r="F14" s="23">
        <v>1527291.23</v>
      </c>
      <c r="G14" s="35"/>
      <c r="H14" s="23">
        <f>38*500</f>
        <v>19000</v>
      </c>
      <c r="I14" s="23">
        <v>0</v>
      </c>
      <c r="J14" s="34"/>
      <c r="K14" s="23">
        <v>600</v>
      </c>
      <c r="L14" s="25"/>
    </row>
    <row r="15" spans="1:13" s="13" customFormat="1" ht="39.6">
      <c r="A15" s="15">
        <v>13</v>
      </c>
      <c r="B15" s="21" t="s">
        <v>25</v>
      </c>
      <c r="C15" s="24">
        <v>47458234</v>
      </c>
      <c r="D15" s="23">
        <v>603325.65</v>
      </c>
      <c r="E15" s="23">
        <v>735567.42</v>
      </c>
      <c r="F15" s="23">
        <v>1360216.15</v>
      </c>
      <c r="G15" s="35"/>
      <c r="H15" s="23">
        <f>99*500</f>
        <v>49500</v>
      </c>
      <c r="I15" s="23">
        <v>4000</v>
      </c>
      <c r="J15" s="34"/>
      <c r="K15" s="23">
        <v>27000</v>
      </c>
      <c r="L15" s="25"/>
    </row>
    <row r="16" spans="1:13" ht="18.899999999999999" customHeight="1">
      <c r="A16" s="15"/>
      <c r="B16" s="12" t="s">
        <v>13</v>
      </c>
      <c r="C16" s="30">
        <f>SUM(C3:C15)</f>
        <v>321683673.00999999</v>
      </c>
      <c r="D16" s="30">
        <f t="shared" ref="D16:K16" si="0">SUM(D3:D15)</f>
        <v>6138374.5700000003</v>
      </c>
      <c r="E16" s="30">
        <f t="shared" si="0"/>
        <v>8606140.7000000011</v>
      </c>
      <c r="F16" s="37">
        <f>SUM(F3:F15)</f>
        <v>10986351.780000001</v>
      </c>
      <c r="G16" s="30">
        <f>SUM(G3:G15)</f>
        <v>725000</v>
      </c>
      <c r="H16" s="30">
        <f t="shared" si="0"/>
        <v>450500</v>
      </c>
      <c r="I16" s="30">
        <f t="shared" si="0"/>
        <v>853033</v>
      </c>
      <c r="J16" s="31">
        <f>SUM(J3:J15)</f>
        <v>1000000</v>
      </c>
      <c r="K16" s="30">
        <f t="shared" si="0"/>
        <v>171400</v>
      </c>
      <c r="L16" s="32"/>
    </row>
    <row r="17" spans="1:11" ht="18.899999999999999" customHeight="1">
      <c r="B17" s="14" t="s">
        <v>20</v>
      </c>
      <c r="C17" s="38">
        <f>SUM(C16:K16)</f>
        <v>350614473.05999994</v>
      </c>
      <c r="D17" s="3"/>
      <c r="E17" s="3"/>
      <c r="F17" s="3"/>
      <c r="G17" s="3"/>
      <c r="H17" s="3"/>
      <c r="I17" s="3"/>
      <c r="J17" s="3"/>
      <c r="K17" s="3"/>
    </row>
    <row r="19" spans="1:11">
      <c r="A19" s="18"/>
    </row>
    <row r="20" spans="1:11">
      <c r="A20" s="18"/>
    </row>
    <row r="21" spans="1:11" ht="18" customHeight="1">
      <c r="A21" s="17"/>
    </row>
    <row r="23" spans="1:11">
      <c r="B23" s="1"/>
    </row>
  </sheetData>
  <mergeCells count="2">
    <mergeCell ref="J3:J15"/>
    <mergeCell ref="G3:G15"/>
  </mergeCells>
  <phoneticPr fontId="0" type="noConversion"/>
  <printOptions horizontalCentered="1"/>
  <pageMargins left="0.74803149606299213" right="0.6692913385826772" top="0.82677165354330717" bottom="0.74803149606299213" header="0.51181102362204722" footer="0.51181102362204722"/>
  <pageSetup paperSize="9" scale="89" firstPageNumber="0" orientation="landscape" r:id="rId1"/>
  <headerFooter alignWithMargins="0">
    <oddHeader>&amp;L&amp;8SWZ NA KOMPLEKSOWE UBEZPIECZENIE MIENIA I ODPOWIEDZIALNOŚCI CYWILNEJ POWIATU GOLENIOWSKIEGO WRAZ Z JEDNOSTKAMI ORGANIZACYJNYMI POWIATU - Nr postępowania: WA.272…..2024          ZAŁĄCZNIK A</oddHeader>
    <oddFooter>&amp;L&amp;P/&amp;N   ZAŁĄCZNIK 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Zał. A ogień</vt:lpstr>
      <vt:lpstr>Arkusz1</vt:lpstr>
      <vt:lpstr>'Zał. A ogień'!Tytuły_wydruku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LGS</dc:creator>
  <cp:lastModifiedBy>Joanna Kowalik</cp:lastModifiedBy>
  <cp:revision>1</cp:revision>
  <cp:lastPrinted>2024-05-12T16:41:22Z</cp:lastPrinted>
  <dcterms:created xsi:type="dcterms:W3CDTF">2005-02-11T14:36:15Z</dcterms:created>
  <dcterms:modified xsi:type="dcterms:W3CDTF">2024-05-28T10:46:04Z</dcterms:modified>
</cp:coreProperties>
</file>