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ostrowska\Desktop\Sprzątanie -Unijny 2024_2025\ODPOWIEDZI NA PYTANIA\do wysłania!!!!\"/>
    </mc:Choice>
  </mc:AlternateContent>
  <bookViews>
    <workbookView xWindow="0" yWindow="0" windowWidth="28800" windowHeight="12135"/>
  </bookViews>
  <sheets>
    <sheet name="Wykaz powierzchni 4xmc" sheetId="3" r:id="rId1"/>
  </sheets>
  <definedNames>
    <definedName name="_xlnm._FilterDatabase" localSheetId="0" hidden="1">'Wykaz powierzchni 4xmc'!$I$1:$I$844</definedName>
    <definedName name="_xlnm.Print_Area" localSheetId="0">'Wykaz powierzchni 4xmc'!$A$1:$K$133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3" i="3" l="1"/>
  <c r="H112" i="3"/>
  <c r="I112" i="3"/>
  <c r="H5" i="3"/>
  <c r="I92" i="3"/>
  <c r="I40" i="3" l="1"/>
  <c r="I104" i="3"/>
  <c r="I105" i="3"/>
  <c r="F111" i="3"/>
  <c r="F94" i="3"/>
  <c r="I8" i="3"/>
  <c r="I28" i="3"/>
  <c r="I87" i="3" l="1"/>
  <c r="K87" i="3" s="1"/>
  <c r="I76" i="3"/>
  <c r="K76" i="3" s="1"/>
  <c r="I74" i="3"/>
  <c r="K74" i="3" s="1"/>
  <c r="I71" i="3"/>
  <c r="K71" i="3" s="1"/>
  <c r="I70" i="3"/>
  <c r="I68" i="3"/>
  <c r="K68" i="3" s="1"/>
  <c r="I63" i="3"/>
  <c r="K63" i="3" s="1"/>
  <c r="I61" i="3"/>
  <c r="I56" i="3"/>
  <c r="K56" i="3" s="1"/>
  <c r="I42" i="3"/>
  <c r="K42" i="3" s="1"/>
  <c r="I41" i="3"/>
  <c r="K41" i="3" s="1"/>
  <c r="I38" i="3"/>
  <c r="K38" i="3" s="1"/>
  <c r="I37" i="3"/>
  <c r="K37" i="3" s="1"/>
  <c r="I36" i="3"/>
  <c r="K36" i="3" s="1"/>
  <c r="K61" i="3"/>
  <c r="F15" i="3"/>
  <c r="I72" i="3" l="1"/>
  <c r="I39" i="3"/>
  <c r="K40" i="3"/>
  <c r="K70" i="3"/>
  <c r="I35" i="3"/>
  <c r="I43" i="3"/>
  <c r="K43" i="3" s="1"/>
  <c r="K105" i="3"/>
  <c r="F103" i="3"/>
  <c r="I101" i="3"/>
  <c r="K101" i="3" s="1"/>
  <c r="I100" i="3"/>
  <c r="K100" i="3" s="1"/>
  <c r="I99" i="3"/>
  <c r="K99" i="3" s="1"/>
  <c r="I96" i="3"/>
  <c r="K96" i="3" s="1"/>
  <c r="I95" i="3"/>
  <c r="K95" i="3" s="1"/>
  <c r="I93" i="3"/>
  <c r="K93" i="3" s="1"/>
  <c r="K92" i="3"/>
  <c r="I91" i="3"/>
  <c r="I89" i="3"/>
  <c r="I86" i="3"/>
  <c r="K86" i="3" s="1"/>
  <c r="I85" i="3"/>
  <c r="I81" i="3"/>
  <c r="K81" i="3" s="1"/>
  <c r="I80" i="3"/>
  <c r="K80" i="3" s="1"/>
  <c r="I79" i="3"/>
  <c r="K79" i="3" s="1"/>
  <c r="I75" i="3"/>
  <c r="K75" i="3" s="1"/>
  <c r="I73" i="3"/>
  <c r="H72" i="3"/>
  <c r="I67" i="3"/>
  <c r="K67" i="3" s="1"/>
  <c r="I66" i="3"/>
  <c r="K66" i="3" s="1"/>
  <c r="I64" i="3"/>
  <c r="K64" i="3" s="1"/>
  <c r="I62" i="3"/>
  <c r="K62" i="3" s="1"/>
  <c r="I60" i="3"/>
  <c r="K60" i="3" s="1"/>
  <c r="I58" i="3"/>
  <c r="K58" i="3" s="1"/>
  <c r="I57" i="3"/>
  <c r="K57" i="3" s="1"/>
  <c r="I53" i="3"/>
  <c r="K53" i="3" s="1"/>
  <c r="I52" i="3"/>
  <c r="K52" i="3" s="1"/>
  <c r="F51" i="3"/>
  <c r="F49" i="3"/>
  <c r="I48" i="3"/>
  <c r="K48" i="3" s="1"/>
  <c r="I47" i="3"/>
  <c r="K47" i="3" s="1"/>
  <c r="I46" i="3"/>
  <c r="K46" i="3" s="1"/>
  <c r="H39" i="3"/>
  <c r="I34" i="3"/>
  <c r="K34" i="3" s="1"/>
  <c r="I33" i="3"/>
  <c r="K33" i="3" s="1"/>
  <c r="H35" i="3"/>
  <c r="F31" i="3"/>
  <c r="I29" i="3"/>
  <c r="K29" i="3" s="1"/>
  <c r="K28" i="3"/>
  <c r="I27" i="3"/>
  <c r="K27" i="3" s="1"/>
  <c r="I26" i="3"/>
  <c r="K26" i="3" s="1"/>
  <c r="F25" i="3"/>
  <c r="I24" i="3"/>
  <c r="K24" i="3" s="1"/>
  <c r="I23" i="3"/>
  <c r="I22" i="3"/>
  <c r="K22" i="3" s="1"/>
  <c r="F21" i="3"/>
  <c r="F11" i="3"/>
  <c r="I18" i="3"/>
  <c r="K18" i="3" s="1"/>
  <c r="I17" i="3"/>
  <c r="K17" i="3" s="1"/>
  <c r="I16" i="3"/>
  <c r="K16" i="3" s="1"/>
  <c r="F10" i="3"/>
  <c r="F5" i="3" s="1"/>
  <c r="I14" i="3"/>
  <c r="I13" i="3"/>
  <c r="I9" i="3"/>
  <c r="K9" i="3" s="1"/>
  <c r="K8" i="3"/>
  <c r="I7" i="3"/>
  <c r="K7" i="3" s="1"/>
  <c r="I6" i="3"/>
  <c r="K6" i="3" s="1"/>
  <c r="F39" i="3"/>
  <c r="F35" i="3"/>
  <c r="F110" i="3"/>
  <c r="F114" i="3" l="1"/>
  <c r="F115" i="3" s="1"/>
  <c r="H59" i="3"/>
  <c r="I55" i="3"/>
  <c r="H83" i="3"/>
  <c r="I94" i="3"/>
  <c r="K91" i="3"/>
  <c r="K94" i="3" s="1"/>
  <c r="I78" i="3"/>
  <c r="I15" i="3"/>
  <c r="H31" i="3"/>
  <c r="H44" i="3" s="1"/>
  <c r="I32" i="3"/>
  <c r="I31" i="3" s="1"/>
  <c r="H51" i="3"/>
  <c r="H78" i="3"/>
  <c r="I25" i="3"/>
  <c r="K85" i="3"/>
  <c r="H49" i="3"/>
  <c r="I50" i="3"/>
  <c r="I51" i="3"/>
  <c r="I77" i="3"/>
  <c r="K73" i="3"/>
  <c r="H97" i="3"/>
  <c r="H102" i="3" s="1"/>
  <c r="H15" i="3"/>
  <c r="I21" i="3"/>
  <c r="K23" i="3"/>
  <c r="H11" i="3"/>
  <c r="I12" i="3"/>
  <c r="I11" i="3" s="1"/>
  <c r="K89" i="3"/>
  <c r="I90" i="3"/>
  <c r="H94" i="3"/>
  <c r="K104" i="3"/>
  <c r="H106" i="3"/>
  <c r="I10" i="3"/>
  <c r="F44" i="3"/>
  <c r="K13" i="3"/>
  <c r="K14" i="3"/>
  <c r="J117" i="3"/>
  <c r="H21" i="3"/>
  <c r="H45" i="3"/>
  <c r="H65" i="3"/>
  <c r="H69" i="3" s="1"/>
  <c r="J120" i="3"/>
  <c r="H113" i="3" s="1"/>
  <c r="I113" i="3" s="1"/>
  <c r="K113" i="3" s="1"/>
  <c r="H90" i="3"/>
  <c r="K35" i="3"/>
  <c r="H10" i="3"/>
  <c r="K78" i="3"/>
  <c r="H77" i="3"/>
  <c r="K39" i="3"/>
  <c r="H25" i="3"/>
  <c r="K25" i="3"/>
  <c r="F106" i="3"/>
  <c r="F45" i="3"/>
  <c r="F54" i="3" s="1"/>
  <c r="F19" i="3"/>
  <c r="I19" i="3" s="1"/>
  <c r="K19" i="3" s="1"/>
  <c r="F59" i="3"/>
  <c r="H30" i="3" l="1"/>
  <c r="H88" i="3"/>
  <c r="H20" i="3"/>
  <c r="I20" i="3"/>
  <c r="I30" i="3"/>
  <c r="K32" i="3"/>
  <c r="K31" i="3" s="1"/>
  <c r="K44" i="3" s="1"/>
  <c r="I44" i="3"/>
  <c r="I59" i="3"/>
  <c r="K55" i="3"/>
  <c r="K59" i="3" s="1"/>
  <c r="H54" i="3"/>
  <c r="K50" i="3"/>
  <c r="I49" i="3"/>
  <c r="J119" i="3"/>
  <c r="I65" i="3"/>
  <c r="I69" i="3" s="1"/>
  <c r="K15" i="3"/>
  <c r="K21" i="3"/>
  <c r="K30" i="3" s="1"/>
  <c r="K51" i="3"/>
  <c r="F20" i="3"/>
  <c r="K12" i="3"/>
  <c r="K10" i="3"/>
  <c r="K5" i="3" s="1"/>
  <c r="I45" i="3"/>
  <c r="K103" i="3"/>
  <c r="K72" i="3"/>
  <c r="I103" i="3"/>
  <c r="I106" i="3" s="1"/>
  <c r="F30" i="3"/>
  <c r="F98" i="3"/>
  <c r="I98" i="3" s="1"/>
  <c r="K98" i="3" s="1"/>
  <c r="K112" i="3" l="1"/>
  <c r="H107" i="3"/>
  <c r="I54" i="3"/>
  <c r="I5" i="3"/>
  <c r="K45" i="3"/>
  <c r="K65" i="3"/>
  <c r="K49" i="3"/>
  <c r="K11" i="3"/>
  <c r="K90" i="3"/>
  <c r="K77" i="3"/>
  <c r="K106" i="3"/>
  <c r="F97" i="3"/>
  <c r="F119" i="3"/>
  <c r="F77" i="3"/>
  <c r="F78" i="3"/>
  <c r="F65" i="3"/>
  <c r="F69" i="3" s="1"/>
  <c r="F82" i="3"/>
  <c r="I82" i="3" s="1"/>
  <c r="F90" i="3"/>
  <c r="F72" i="3"/>
  <c r="F84" i="3"/>
  <c r="I84" i="3" s="1"/>
  <c r="K82" i="3" l="1"/>
  <c r="K84" i="3"/>
  <c r="K83" i="3" s="1"/>
  <c r="I83" i="3"/>
  <c r="I88" i="3" s="1"/>
  <c r="K69" i="3"/>
  <c r="J118" i="3"/>
  <c r="K20" i="3"/>
  <c r="I97" i="3"/>
  <c r="K54" i="3"/>
  <c r="F102" i="3"/>
  <c r="F88" i="3"/>
  <c r="H111" i="3" l="1"/>
  <c r="I111" i="3" s="1"/>
  <c r="I102" i="3"/>
  <c r="I107" i="3" s="1"/>
  <c r="K97" i="3"/>
  <c r="K88" i="3"/>
  <c r="F107" i="3"/>
  <c r="F118" i="3" s="1"/>
  <c r="F120" i="3" s="1"/>
  <c r="H114" i="3" l="1"/>
  <c r="I114" i="3"/>
  <c r="K111" i="3"/>
  <c r="K114" i="3" s="1"/>
  <c r="K115" i="3" s="1"/>
  <c r="H124" i="3"/>
  <c r="F124" i="3" s="1"/>
  <c r="K102" i="3"/>
  <c r="K107" i="3" l="1"/>
  <c r="H123" i="3" s="1"/>
  <c r="H125" i="3" l="1"/>
  <c r="F123" i="3"/>
  <c r="F125" i="3" s="1"/>
</calcChain>
</file>

<file path=xl/sharedStrings.xml><?xml version="1.0" encoding="utf-8"?>
<sst xmlns="http://schemas.openxmlformats.org/spreadsheetml/2006/main" count="324" uniqueCount="120">
  <si>
    <t>Budynek A</t>
  </si>
  <si>
    <t>Budynek B</t>
  </si>
  <si>
    <t>Budynek C</t>
  </si>
  <si>
    <t>Budynek D</t>
  </si>
  <si>
    <t>Budynek E</t>
  </si>
  <si>
    <t>Piętro</t>
  </si>
  <si>
    <t>Nazwa</t>
  </si>
  <si>
    <t>IV</t>
  </si>
  <si>
    <t>Oddział Pediatryczny</t>
  </si>
  <si>
    <t>III</t>
  </si>
  <si>
    <t>II</t>
  </si>
  <si>
    <t>I</t>
  </si>
  <si>
    <t>-I</t>
  </si>
  <si>
    <t xml:space="preserve">Zakład Opiekuńczo-Leczniczy </t>
  </si>
  <si>
    <t xml:space="preserve">Oddział Chorób Wewnętrznych </t>
  </si>
  <si>
    <t>Izba Przyjęć</t>
  </si>
  <si>
    <t xml:space="preserve">Laboratorium </t>
  </si>
  <si>
    <t xml:space="preserve">Sterylizacja </t>
  </si>
  <si>
    <t xml:space="preserve">Przychodnia Rejonowa </t>
  </si>
  <si>
    <t>Szatnie</t>
  </si>
  <si>
    <t>Ciągi komunikacyjne</t>
  </si>
  <si>
    <t xml:space="preserve">Ciągi komunikacyjne </t>
  </si>
  <si>
    <t xml:space="preserve">Administracja </t>
  </si>
  <si>
    <t>Dział Fizjoterapii</t>
  </si>
  <si>
    <t xml:space="preserve">Oddział Rehabilitacji Ogólnoustrojowej </t>
  </si>
  <si>
    <t xml:space="preserve">Oddział Chirurgiczny Ogólny </t>
  </si>
  <si>
    <t xml:space="preserve">Oddział Reumatologiczny </t>
  </si>
  <si>
    <t xml:space="preserve">Pracownia Diagnostyki Obrazowej </t>
  </si>
  <si>
    <t>Budynek</t>
  </si>
  <si>
    <t>-</t>
  </si>
  <si>
    <t xml:space="preserve">Powierzchnia użytkowa </t>
  </si>
  <si>
    <t>Strefa</t>
  </si>
  <si>
    <t>Gabinet zabiegowy</t>
  </si>
  <si>
    <t>świetlica, gabinety terapeutyczne, pozostałe pomieszczenia</t>
  </si>
  <si>
    <t xml:space="preserve">Gabinet zabiegowy </t>
  </si>
  <si>
    <t>Razem m2</t>
  </si>
  <si>
    <t xml:space="preserve">Gabinety zabiegowe, Izba Przyjęć </t>
  </si>
  <si>
    <t>Węzeł sanitarny</t>
  </si>
  <si>
    <t xml:space="preserve">Pobieralnia, sekretariat, pracownie laboratoryjne  </t>
  </si>
  <si>
    <t xml:space="preserve">Brudownik, węzeł sanitarny </t>
  </si>
  <si>
    <t>Rzem m2</t>
  </si>
  <si>
    <t xml:space="preserve">Węzeł sanitarny </t>
  </si>
  <si>
    <t>Gabinety zabiegowe</t>
  </si>
  <si>
    <t>Węzeł sanitarny, brudownik</t>
  </si>
  <si>
    <t>Brudownik, węzeł sanitarny</t>
  </si>
  <si>
    <t>Strefa I</t>
  </si>
  <si>
    <t>Strefa II</t>
  </si>
  <si>
    <t>"ogólnej czystości medycznej" - sale chorych, korytarze komunikacji wewnętrznej, gabinety lekarskie, dyżurki pielęgniareskie, gabinety rehabiltacji, windy transportowe, pracownie EEG, RTG, TK, poradnie specjalistyczne, szatnie personelu.</t>
  </si>
  <si>
    <t>Strefa III</t>
  </si>
  <si>
    <t>"czystości zmiennej" - gabinety zabiegowe, sale operacyjne, pracownia endoskopowa, sale opatrunkowe i diagnostyczne, sale pooperacyjne, sale porodowe, oddział noworodkowy, izolatki, centralna sterylizatornia - strefa "brudna", laboratorium analityczne.</t>
  </si>
  <si>
    <t>Strefa IV</t>
  </si>
  <si>
    <t>"ciągłego skażenia" - toalety, łazienki, brudowniki.</t>
  </si>
  <si>
    <t xml:space="preserve">Wykaz powierzchni przewidzianych do sprzątania w Samodzielnym Publicznym Zakładzie Opieki Zdrowotnej, 
ul. Szpitalna 3, 88-200 Radziejów </t>
  </si>
  <si>
    <t>Kontener</t>
  </si>
  <si>
    <t>TK</t>
  </si>
  <si>
    <t>Windy</t>
  </si>
  <si>
    <t>Uwagi</t>
  </si>
  <si>
    <t>Oddział Chirurgiczny II</t>
  </si>
  <si>
    <t>Oddział Leczenia Jednego Dnia</t>
  </si>
  <si>
    <t>Ciągi Komunikacyjne</t>
  </si>
  <si>
    <t>Klatki schodowe</t>
  </si>
  <si>
    <t>"ciągłej czystości" - magazyny materiałów sterylnych, zasobów czystych - apteka szpitalna.</t>
  </si>
  <si>
    <t>Sale chorych, gabinety pielęgniarskie</t>
  </si>
  <si>
    <t>Gabinety lekarskie, pielęgniarskie, rejestracja. Pomieszczenia dla personelu</t>
  </si>
  <si>
    <t>Liczba pomieszczeń</t>
  </si>
  <si>
    <t>Sale chorych, pomieszczenia administracyjno-biurowe, gabinety pielęgniarskie/ lekarskie, sale rehabilitacji</t>
  </si>
  <si>
    <t xml:space="preserve">Izolatki, gabinety zabiegowe </t>
  </si>
  <si>
    <t>Sale chorych, gabinety pielęgniarskie/ lekarskie</t>
  </si>
  <si>
    <t>Izolatki, gabinet zabiegowy</t>
  </si>
  <si>
    <t xml:space="preserve">Sale chorych, gabinety pielęgniarskie/ lekarskie, sala ćwiczeń </t>
  </si>
  <si>
    <t>Sale chorych, gbinet USG, gabinety pielęgniarskie/ lekarskie</t>
  </si>
  <si>
    <t xml:space="preserve">Gabinety pielęgniarskie/ lekarskie, </t>
  </si>
  <si>
    <t>Gabinet zabiegowy, sala wybudzeń</t>
  </si>
  <si>
    <t>Gabinety lekarskie, rejestracja, kaplica</t>
  </si>
  <si>
    <t xml:space="preserve">Sala operacyjna, gabinety zabiegowe, szatnie, pomieszczenia przygotowawcze </t>
  </si>
  <si>
    <t xml:space="preserve">Pododdział Neonatologiczny </t>
  </si>
  <si>
    <t>Apteka Szpitalna</t>
  </si>
  <si>
    <t xml:space="preserve">Pracownia Endoskopii </t>
  </si>
  <si>
    <t xml:space="preserve">Poradnie Specjalistyczne </t>
  </si>
  <si>
    <t xml:space="preserve">Pogotowie Ratunkowe </t>
  </si>
  <si>
    <t>Poradnie Specjalistyczne (Poradnia Poł-Gin)</t>
  </si>
  <si>
    <t xml:space="preserve">Rejestracja, szatnia, gabinet pielęgniarski, szkoła rodzenia </t>
  </si>
  <si>
    <t>Tabela A</t>
  </si>
  <si>
    <t xml:space="preserve">Tabela A: </t>
  </si>
  <si>
    <t xml:space="preserve">Tabela B: </t>
  </si>
  <si>
    <t>Powierzchnia do sprzątania Tabela B:</t>
  </si>
  <si>
    <t>Powierzchnia do sprzątania Tabela A:</t>
  </si>
  <si>
    <t xml:space="preserve">Gabinet lekarski/ pielęgniarski </t>
  </si>
  <si>
    <t>Tabela C:</t>
  </si>
  <si>
    <t>1.</t>
  </si>
  <si>
    <t xml:space="preserve">2. </t>
  </si>
  <si>
    <t>Tabela B</t>
  </si>
  <si>
    <t>powierzchnia w m2</t>
  </si>
  <si>
    <t>Razem:</t>
  </si>
  <si>
    <t xml:space="preserve">Cena  jednostkowa brutto w zł za 1 m2 </t>
  </si>
  <si>
    <t>wartość brutto za okres 24 m-cy (kol.9  x  kol.10 )</t>
  </si>
  <si>
    <t>wartość brutto miesięcznie za podaną powierzchnię (kol.6 x kol.8)</t>
  </si>
  <si>
    <t>wartość brutto za okres 24 m-cy (kol.8  x  kol.9 )</t>
  </si>
  <si>
    <t>Planowany okres świadczenia usługi w miesiącach</t>
  </si>
  <si>
    <t>Tabela A - Cena usługi kompleksowego sprzątania za 24 m-ce</t>
  </si>
  <si>
    <t>VAT</t>
  </si>
  <si>
    <t>wartość netto</t>
  </si>
  <si>
    <t>wartość brutto</t>
  </si>
  <si>
    <t>Lp</t>
  </si>
  <si>
    <t>2.</t>
  </si>
  <si>
    <t>3.</t>
  </si>
  <si>
    <t>Strefy</t>
  </si>
  <si>
    <t>4.</t>
  </si>
  <si>
    <t>średnia za strefę</t>
  </si>
  <si>
    <t>Podpis osoby uprawnionej ………………………………………</t>
  </si>
  <si>
    <r>
      <t xml:space="preserve">Cena  jednostkowa brutto w zł za 1 dzień </t>
    </r>
    <r>
      <rPr>
        <b/>
        <sz val="11"/>
        <color rgb="FFFF0000"/>
        <rFont val="Times New Roman"/>
        <family val="1"/>
        <charset val="238"/>
      </rPr>
      <t xml:space="preserve">* </t>
    </r>
  </si>
  <si>
    <t>*Uwaga! Kalkulacja w Tabeli B stanowi średnią cenę wykonania usługi sprzątania za 1 dzień pomiędzy 7:00 a 19:00 przez 6 godzin na Oddziale Leczenia Jednego Dnia wyliczoną na podstawie średniej wartości miesięcznej w danej strefie z tabeli A(kolumna I) podzielonej przez 30 (średnia ilość dni w m-cu) Strefy obowiązujące na Oddziale Leczenia Jednego dnia(II,III,IV)Zamawiający zastrzega sobie prawo do zmiany ilości dni w okresie wykonywania usługi na Oddziale Leczenia Jednego Dnia.</t>
  </si>
  <si>
    <t>Tabela B - Cena  za 1 dzień usługi sprzątania za 24 m-ce</t>
  </si>
  <si>
    <r>
      <t xml:space="preserve">Cena  jednostkowa brutto w zł za 4 dni w m-cu </t>
    </r>
    <r>
      <rPr>
        <b/>
        <sz val="11"/>
        <color rgb="FFFF0000"/>
        <rFont val="Times New Roman"/>
        <family val="1"/>
        <charset val="238"/>
      </rPr>
      <t xml:space="preserve"> (po 1 dniu w tygodniu)</t>
    </r>
  </si>
  <si>
    <t xml:space="preserve">II </t>
  </si>
  <si>
    <t xml:space="preserve">I </t>
  </si>
  <si>
    <t>Sale chorych, pozostałe pomieszczenia,ciągi komunikacyjne</t>
  </si>
  <si>
    <t>Oddział Terapii Uzależnień od Alkoholu  i Oddział Leczenia Alkocholowych Zespołów Abstynenckich</t>
  </si>
  <si>
    <t>Oddział Terapii Uzależnień od Alkoholu i Oddział Leczenia Alkoholowych Zespołów Abstynenckich</t>
  </si>
  <si>
    <t>Blok Operacyjny,Oddział Intensywnej Terapii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</si>
</sst>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0"/>
      <color rgb="FF000000"/>
      <name val="Arial"/>
      <family val="2"/>
      <charset val="238"/>
    </font>
    <font>
      <sz val="10"/>
      <color theme="1"/>
      <name val="Calibri"/>
      <family val="2"/>
      <charset val="238"/>
    </font>
    <font>
      <b/>
      <sz val="11"/>
      <color theme="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rgb="FFFF0000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9"/>
      <color theme="1"/>
      <name val="Calibri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009900"/>
        <bgColor indexed="64"/>
      </patternFill>
    </fill>
    <fill>
      <patternFill patternType="solid">
        <fgColor rgb="FFAAE57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49998474074526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>
      <alignment vertical="top"/>
    </xf>
  </cellStyleXfs>
  <cellXfs count="235">
    <xf numFmtId="0" fontId="0" fillId="0" borderId="0" xfId="0"/>
    <xf numFmtId="2" fontId="6" fillId="3" borderId="2" xfId="0" applyNumberFormat="1" applyFont="1" applyFill="1" applyBorder="1" applyAlignment="1" applyProtection="1">
      <alignment horizontal="right" wrapText="1"/>
      <protection locked="0"/>
    </xf>
    <xf numFmtId="4" fontId="6" fillId="3" borderId="2" xfId="0" applyNumberFormat="1" applyFont="1" applyFill="1" applyBorder="1" applyAlignment="1" applyProtection="1">
      <alignment horizontal="right" wrapText="1"/>
      <protection locked="0"/>
    </xf>
    <xf numFmtId="4" fontId="2" fillId="2" borderId="2" xfId="0" applyNumberFormat="1" applyFont="1" applyFill="1" applyBorder="1" applyAlignment="1" applyProtection="1">
      <alignment horizontal="right"/>
      <protection locked="0"/>
    </xf>
    <xf numFmtId="2" fontId="7" fillId="0" borderId="2" xfId="0" applyNumberFormat="1" applyFont="1" applyBorder="1" applyAlignment="1" applyProtection="1">
      <alignment horizontal="right" wrapText="1"/>
      <protection locked="0"/>
    </xf>
    <xf numFmtId="4" fontId="2" fillId="0" borderId="2" xfId="0" applyNumberFormat="1" applyFont="1" applyBorder="1" applyAlignment="1" applyProtection="1">
      <alignment horizontal="right"/>
      <protection locked="0"/>
    </xf>
    <xf numFmtId="2" fontId="6" fillId="6" borderId="2" xfId="0" applyNumberFormat="1" applyFont="1" applyFill="1" applyBorder="1" applyAlignment="1" applyProtection="1">
      <alignment horizontal="right" wrapText="1"/>
      <protection locked="0"/>
    </xf>
    <xf numFmtId="4" fontId="5" fillId="10" borderId="2" xfId="0" applyNumberFormat="1" applyFont="1" applyFill="1" applyBorder="1" applyAlignment="1" applyProtection="1">
      <alignment horizontal="right"/>
      <protection locked="0"/>
    </xf>
    <xf numFmtId="2" fontId="6" fillId="3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3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6" borderId="2" xfId="0" applyNumberFormat="1" applyFont="1" applyFill="1" applyBorder="1" applyAlignment="1" applyProtection="1">
      <alignment horizontal="right" wrapText="1"/>
      <protection locked="0"/>
    </xf>
    <xf numFmtId="4" fontId="8" fillId="3" borderId="2" xfId="0" applyNumberFormat="1" applyFont="1" applyFill="1" applyBorder="1" applyAlignment="1" applyProtection="1">
      <alignment horizontal="right" wrapText="1"/>
      <protection locked="0"/>
    </xf>
    <xf numFmtId="4" fontId="9" fillId="0" borderId="2" xfId="0" applyNumberFormat="1" applyFont="1" applyBorder="1" applyAlignment="1" applyProtection="1">
      <alignment horizontal="right" wrapText="1"/>
      <protection locked="0"/>
    </xf>
    <xf numFmtId="2" fontId="7" fillId="3" borderId="2" xfId="0" applyNumberFormat="1" applyFont="1" applyFill="1" applyBorder="1" applyAlignment="1" applyProtection="1">
      <alignment horizontal="right" wrapText="1"/>
      <protection locked="0"/>
    </xf>
    <xf numFmtId="4" fontId="5" fillId="3" borderId="2" xfId="0" applyNumberFormat="1" applyFont="1" applyFill="1" applyBorder="1" applyAlignment="1" applyProtection="1">
      <alignment horizontal="right"/>
      <protection locked="0"/>
    </xf>
    <xf numFmtId="4" fontId="5" fillId="0" borderId="2" xfId="0" applyNumberFormat="1" applyFont="1" applyBorder="1" applyAlignment="1" applyProtection="1">
      <alignment horizontal="right"/>
      <protection locked="0"/>
    </xf>
    <xf numFmtId="2" fontId="6" fillId="4" borderId="2" xfId="0" applyNumberFormat="1" applyFont="1" applyFill="1" applyBorder="1" applyAlignment="1" applyProtection="1">
      <alignment horizontal="right" wrapText="1"/>
      <protection locked="0"/>
    </xf>
    <xf numFmtId="2" fontId="8" fillId="6" borderId="2" xfId="0" applyNumberFormat="1" applyFont="1" applyFill="1" applyBorder="1" applyAlignment="1" applyProtection="1">
      <alignment horizontal="right" wrapText="1"/>
      <protection locked="0"/>
    </xf>
    <xf numFmtId="4" fontId="2" fillId="2" borderId="9" xfId="0" applyNumberFormat="1" applyFont="1" applyFill="1" applyBorder="1" applyAlignment="1" applyProtection="1">
      <alignment horizontal="right"/>
      <protection locked="0"/>
    </xf>
    <xf numFmtId="4" fontId="5" fillId="0" borderId="9" xfId="0" applyNumberFormat="1" applyFont="1" applyBorder="1" applyAlignment="1" applyProtection="1">
      <alignment horizontal="right"/>
      <protection locked="0"/>
    </xf>
    <xf numFmtId="4" fontId="2" fillId="0" borderId="9" xfId="0" applyNumberFormat="1" applyFont="1" applyBorder="1" applyAlignment="1" applyProtection="1">
      <alignment horizontal="right"/>
      <protection locked="0"/>
    </xf>
    <xf numFmtId="2" fontId="6" fillId="5" borderId="2" xfId="0" applyNumberFormat="1" applyFont="1" applyFill="1" applyBorder="1" applyAlignment="1" applyProtection="1">
      <alignment horizontal="right" wrapText="1"/>
      <protection locked="0"/>
    </xf>
    <xf numFmtId="9" fontId="6" fillId="5" borderId="6" xfId="1" applyNumberFormat="1" applyFont="1" applyFill="1" applyBorder="1" applyAlignment="1" applyProtection="1">
      <alignment horizontal="center" vertical="center" wrapText="1"/>
    </xf>
    <xf numFmtId="4" fontId="6" fillId="5" borderId="6" xfId="1" applyNumberFormat="1" applyFont="1" applyFill="1" applyBorder="1" applyAlignment="1" applyProtection="1">
      <alignment horizontal="center" vertical="center" wrapText="1"/>
    </xf>
    <xf numFmtId="0" fontId="6" fillId="5" borderId="6" xfId="1" applyFont="1" applyFill="1" applyBorder="1" applyAlignment="1" applyProtection="1">
      <alignment horizontal="center" vertical="center" wrapText="1"/>
    </xf>
    <xf numFmtId="0" fontId="6" fillId="9" borderId="2" xfId="1" applyFont="1" applyFill="1" applyBorder="1" applyAlignment="1" applyProtection="1">
      <alignment horizontal="center" vertical="center" wrapText="1"/>
    </xf>
    <xf numFmtId="2" fontId="6" fillId="3" borderId="2" xfId="0" applyNumberFormat="1" applyFont="1" applyFill="1" applyBorder="1" applyAlignment="1" applyProtection="1">
      <alignment horizontal="right" wrapText="1"/>
    </xf>
    <xf numFmtId="0" fontId="2" fillId="3" borderId="2" xfId="0" applyFont="1" applyFill="1" applyBorder="1" applyProtection="1"/>
    <xf numFmtId="2" fontId="2" fillId="9" borderId="2" xfId="0" applyNumberFormat="1" applyFont="1" applyFill="1" applyBorder="1" applyProtection="1"/>
    <xf numFmtId="0" fontId="2" fillId="9" borderId="2" xfId="0" applyFont="1" applyFill="1" applyBorder="1" applyProtection="1"/>
    <xf numFmtId="2" fontId="2" fillId="0" borderId="2" xfId="0" applyNumberFormat="1" applyFont="1" applyBorder="1" applyProtection="1"/>
    <xf numFmtId="0" fontId="2" fillId="0" borderId="2" xfId="0" applyFont="1" applyBorder="1" applyProtection="1"/>
    <xf numFmtId="2" fontId="5" fillId="6" borderId="2" xfId="0" applyNumberFormat="1" applyFont="1" applyFill="1" applyBorder="1" applyProtection="1"/>
    <xf numFmtId="0" fontId="2" fillId="6" borderId="2" xfId="0" applyFont="1" applyFill="1" applyBorder="1" applyProtection="1"/>
    <xf numFmtId="2" fontId="6" fillId="3" borderId="2" xfId="0" applyNumberFormat="1" applyFont="1" applyFill="1" applyBorder="1" applyAlignment="1" applyProtection="1">
      <alignment horizontal="right" vertical="center" wrapText="1"/>
    </xf>
    <xf numFmtId="2" fontId="7" fillId="3" borderId="2" xfId="0" applyNumberFormat="1" applyFont="1" applyFill="1" applyBorder="1" applyAlignment="1" applyProtection="1">
      <alignment horizontal="right" vertical="center" wrapText="1"/>
    </xf>
    <xf numFmtId="2" fontId="6" fillId="6" borderId="2" xfId="0" applyNumberFormat="1" applyFont="1" applyFill="1" applyBorder="1" applyAlignment="1" applyProtection="1">
      <alignment horizontal="right" wrapText="1"/>
    </xf>
    <xf numFmtId="2" fontId="8" fillId="3" borderId="2" xfId="0" applyNumberFormat="1" applyFont="1" applyFill="1" applyBorder="1" applyAlignment="1" applyProtection="1">
      <alignment horizontal="right" wrapText="1"/>
    </xf>
    <xf numFmtId="1" fontId="9" fillId="0" borderId="2" xfId="0" applyNumberFormat="1" applyFont="1" applyBorder="1" applyAlignment="1" applyProtection="1">
      <alignment horizontal="right" wrapText="1"/>
    </xf>
    <xf numFmtId="2" fontId="7" fillId="3" borderId="2" xfId="0" applyNumberFormat="1" applyFont="1" applyFill="1" applyBorder="1" applyAlignment="1" applyProtection="1">
      <alignment horizontal="right" wrapText="1"/>
    </xf>
    <xf numFmtId="4" fontId="5" fillId="3" borderId="2" xfId="0" applyNumberFormat="1" applyFont="1" applyFill="1" applyBorder="1" applyAlignment="1" applyProtection="1">
      <alignment horizontal="right"/>
    </xf>
    <xf numFmtId="0" fontId="5" fillId="3" borderId="2" xfId="0" applyFont="1" applyFill="1" applyBorder="1" applyProtection="1"/>
    <xf numFmtId="2" fontId="5" fillId="3" borderId="2" xfId="0" applyNumberFormat="1" applyFont="1" applyFill="1" applyBorder="1" applyProtection="1"/>
    <xf numFmtId="0" fontId="2" fillId="2" borderId="2" xfId="0" applyFont="1" applyFill="1" applyBorder="1" applyProtection="1"/>
    <xf numFmtId="2" fontId="5" fillId="0" borderId="2" xfId="0" applyNumberFormat="1" applyFont="1" applyBorder="1" applyProtection="1"/>
    <xf numFmtId="2" fontId="6" fillId="4" borderId="2" xfId="0" applyNumberFormat="1" applyFont="1" applyFill="1" applyBorder="1" applyAlignment="1" applyProtection="1">
      <alignment horizontal="right" wrapText="1"/>
    </xf>
    <xf numFmtId="2" fontId="8" fillId="6" borderId="2" xfId="0" applyNumberFormat="1" applyFont="1" applyFill="1" applyBorder="1" applyAlignment="1" applyProtection="1">
      <alignment horizontal="right" wrapText="1"/>
    </xf>
    <xf numFmtId="2" fontId="6" fillId="5" borderId="2" xfId="0" applyNumberFormat="1" applyFont="1" applyFill="1" applyBorder="1" applyAlignment="1" applyProtection="1">
      <alignment horizontal="right" wrapText="1"/>
    </xf>
    <xf numFmtId="2" fontId="2" fillId="0" borderId="0" xfId="0" applyNumberFormat="1" applyFont="1" applyProtection="1"/>
    <xf numFmtId="2" fontId="2" fillId="0" borderId="16" xfId="0" applyNumberFormat="1" applyFont="1" applyBorder="1" applyProtection="1"/>
    <xf numFmtId="0" fontId="2" fillId="9" borderId="0" xfId="0" applyFont="1" applyFill="1" applyProtection="1"/>
    <xf numFmtId="0" fontId="2" fillId="0" borderId="0" xfId="0" applyFont="1" applyProtection="1"/>
    <xf numFmtId="4" fontId="2" fillId="7" borderId="10" xfId="0" applyNumberFormat="1" applyFont="1" applyFill="1" applyBorder="1" applyProtection="1"/>
    <xf numFmtId="0" fontId="2" fillId="7" borderId="10" xfId="0" applyFont="1" applyFill="1" applyBorder="1" applyProtection="1"/>
    <xf numFmtId="0" fontId="6" fillId="5" borderId="2" xfId="0" applyFont="1" applyFill="1" applyBorder="1" applyAlignment="1" applyProtection="1">
      <alignment horizontal="center" vertical="center"/>
    </xf>
    <xf numFmtId="0" fontId="6" fillId="5" borderId="2" xfId="0" applyFont="1" applyFill="1" applyBorder="1" applyAlignment="1" applyProtection="1">
      <alignment horizontal="center" vertical="center" wrapText="1"/>
    </xf>
    <xf numFmtId="0" fontId="5" fillId="5" borderId="2" xfId="0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6" fillId="9" borderId="8" xfId="0" applyFont="1" applyFill="1" applyBorder="1" applyAlignment="1" applyProtection="1">
      <alignment horizontal="center" vertical="center" wrapText="1"/>
    </xf>
    <xf numFmtId="0" fontId="5" fillId="9" borderId="0" xfId="0" applyFont="1" applyFill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right" vertical="center" wrapText="1"/>
    </xf>
    <xf numFmtId="2" fontId="2" fillId="0" borderId="0" xfId="0" applyNumberFormat="1" applyFont="1" applyAlignment="1" applyProtection="1">
      <alignment horizontal="left"/>
    </xf>
    <xf numFmtId="0" fontId="2" fillId="0" borderId="0" xfId="0" applyFont="1" applyAlignment="1" applyProtection="1">
      <alignment horizontal="left"/>
    </xf>
    <xf numFmtId="0" fontId="7" fillId="9" borderId="2" xfId="0" applyFont="1" applyFill="1" applyBorder="1" applyAlignment="1" applyProtection="1">
      <alignment vertical="center" wrapText="1"/>
    </xf>
    <xf numFmtId="0" fontId="7" fillId="9" borderId="2" xfId="0" applyFont="1" applyFill="1" applyBorder="1" applyAlignment="1" applyProtection="1">
      <alignment horizontal="right" vertical="center" wrapText="1"/>
    </xf>
    <xf numFmtId="2" fontId="7" fillId="9" borderId="2" xfId="0" applyNumberFormat="1" applyFont="1" applyFill="1" applyBorder="1" applyAlignment="1" applyProtection="1">
      <alignment horizontal="right" vertical="center" wrapText="1"/>
    </xf>
    <xf numFmtId="2" fontId="7" fillId="9" borderId="2" xfId="0" applyNumberFormat="1" applyFont="1" applyFill="1" applyBorder="1" applyAlignment="1" applyProtection="1">
      <alignment horizontal="right" wrapText="1"/>
    </xf>
    <xf numFmtId="0" fontId="7" fillId="0" borderId="2" xfId="0" applyFont="1" applyBorder="1" applyAlignment="1" applyProtection="1">
      <alignment vertical="center" wrapText="1"/>
    </xf>
    <xf numFmtId="0" fontId="7" fillId="0" borderId="2" xfId="0" applyFont="1" applyBorder="1" applyAlignment="1" applyProtection="1">
      <alignment horizontal="right" vertical="center" wrapText="1"/>
    </xf>
    <xf numFmtId="2" fontId="7" fillId="0" borderId="2" xfId="0" applyNumberFormat="1" applyFont="1" applyBorder="1" applyAlignment="1" applyProtection="1">
      <alignment horizontal="right" wrapText="1"/>
    </xf>
    <xf numFmtId="0" fontId="6" fillId="0" borderId="2" xfId="0" applyFont="1" applyBorder="1" applyAlignment="1" applyProtection="1">
      <alignment horizontal="right" vertical="center" wrapText="1"/>
    </xf>
    <xf numFmtId="0" fontId="8" fillId="3" borderId="2" xfId="0" applyFont="1" applyFill="1" applyBorder="1" applyAlignment="1" applyProtection="1">
      <alignment horizontal="right" vertical="center" wrapText="1"/>
    </xf>
    <xf numFmtId="0" fontId="5" fillId="0" borderId="2" xfId="0" applyFont="1" applyBorder="1" applyAlignment="1" applyProtection="1">
      <alignment horizontal="right"/>
    </xf>
    <xf numFmtId="2" fontId="9" fillId="0" borderId="2" xfId="0" applyNumberFormat="1" applyFont="1" applyBorder="1" applyAlignment="1" applyProtection="1">
      <alignment horizontal="right" wrapText="1"/>
    </xf>
    <xf numFmtId="0" fontId="5" fillId="3" borderId="2" xfId="0" applyFont="1" applyFill="1" applyBorder="1" applyAlignment="1" applyProtection="1">
      <alignment horizontal="right" vertical="center" wrapText="1"/>
    </xf>
    <xf numFmtId="0" fontId="2" fillId="9" borderId="2" xfId="0" applyFont="1" applyFill="1" applyBorder="1" applyAlignment="1" applyProtection="1">
      <alignment horizontal="right" vertical="center" wrapText="1"/>
    </xf>
    <xf numFmtId="0" fontId="2" fillId="9" borderId="2" xfId="0" applyFont="1" applyFill="1" applyBorder="1" applyAlignment="1" applyProtection="1">
      <alignment vertical="center" wrapText="1"/>
    </xf>
    <xf numFmtId="0" fontId="5" fillId="9" borderId="2" xfId="0" applyFont="1" applyFill="1" applyBorder="1" applyAlignment="1" applyProtection="1">
      <alignment horizontal="center"/>
    </xf>
    <xf numFmtId="0" fontId="2" fillId="2" borderId="0" xfId="0" applyFont="1" applyFill="1" applyProtection="1"/>
    <xf numFmtId="2" fontId="2" fillId="9" borderId="2" xfId="0" applyNumberFormat="1" applyFont="1" applyFill="1" applyBorder="1" applyAlignment="1" applyProtection="1">
      <alignment horizontal="right"/>
    </xf>
    <xf numFmtId="0" fontId="6" fillId="0" borderId="2" xfId="0" applyFont="1" applyBorder="1" applyAlignment="1" applyProtection="1">
      <alignment vertical="center" wrapText="1"/>
    </xf>
    <xf numFmtId="2" fontId="6" fillId="0" borderId="2" xfId="0" applyNumberFormat="1" applyFont="1" applyBorder="1" applyAlignment="1" applyProtection="1">
      <alignment horizontal="right" wrapText="1"/>
    </xf>
    <xf numFmtId="2" fontId="5" fillId="0" borderId="2" xfId="0" applyNumberFormat="1" applyFont="1" applyBorder="1" applyAlignment="1" applyProtection="1">
      <alignment horizontal="right"/>
    </xf>
    <xf numFmtId="2" fontId="8" fillId="0" borderId="2" xfId="0" applyNumberFormat="1" applyFont="1" applyBorder="1" applyAlignment="1" applyProtection="1">
      <alignment horizontal="right"/>
    </xf>
    <xf numFmtId="0" fontId="5" fillId="0" borderId="2" xfId="0" applyFont="1" applyBorder="1" applyProtection="1"/>
    <xf numFmtId="0" fontId="5" fillId="3" borderId="2" xfId="0" applyFont="1" applyFill="1" applyBorder="1" applyAlignment="1" applyProtection="1">
      <alignment horizontal="right"/>
    </xf>
    <xf numFmtId="0" fontId="2" fillId="9" borderId="2" xfId="0" applyFont="1" applyFill="1" applyBorder="1" applyAlignment="1" applyProtection="1">
      <alignment horizontal="right"/>
    </xf>
    <xf numFmtId="0" fontId="2" fillId="0" borderId="2" xfId="0" applyFont="1" applyBorder="1" applyAlignment="1" applyProtection="1">
      <alignment horizontal="right"/>
    </xf>
    <xf numFmtId="0" fontId="8" fillId="0" borderId="2" xfId="0" applyFont="1" applyBorder="1" applyAlignment="1" applyProtection="1">
      <alignment vertical="center" wrapText="1"/>
    </xf>
    <xf numFmtId="0" fontId="8" fillId="0" borderId="2" xfId="0" applyFont="1" applyBorder="1" applyAlignment="1" applyProtection="1">
      <alignment horizontal="right" vertical="center" wrapText="1"/>
    </xf>
    <xf numFmtId="0" fontId="9" fillId="0" borderId="2" xfId="0" applyFont="1" applyBorder="1" applyAlignment="1" applyProtection="1">
      <alignment vertical="center" wrapText="1"/>
    </xf>
    <xf numFmtId="0" fontId="9" fillId="0" borderId="2" xfId="0" applyFont="1" applyBorder="1" applyAlignment="1" applyProtection="1">
      <alignment horizontal="right" vertical="center" wrapText="1"/>
    </xf>
    <xf numFmtId="0" fontId="6" fillId="0" borderId="2" xfId="0" applyFont="1" applyBorder="1" applyAlignment="1" applyProtection="1">
      <alignment horizontal="center" vertical="center" wrapText="1"/>
    </xf>
    <xf numFmtId="2" fontId="5" fillId="0" borderId="0" xfId="0" applyNumberFormat="1" applyFont="1" applyProtection="1"/>
    <xf numFmtId="0" fontId="6" fillId="0" borderId="2" xfId="0" applyFont="1" applyBorder="1" applyAlignment="1" applyProtection="1">
      <alignment horizontal="left" vertical="center" wrapText="1"/>
    </xf>
    <xf numFmtId="0" fontId="2" fillId="9" borderId="14" xfId="0" applyFont="1" applyFill="1" applyBorder="1" applyProtection="1"/>
    <xf numFmtId="0" fontId="6" fillId="0" borderId="4" xfId="0" applyFont="1" applyBorder="1" applyAlignment="1" applyProtection="1">
      <alignment vertical="center" wrapText="1"/>
    </xf>
    <xf numFmtId="0" fontId="7" fillId="9" borderId="2" xfId="0" applyFont="1" applyFill="1" applyBorder="1" applyAlignment="1" applyProtection="1">
      <alignment horizontal="left" vertical="center" wrapText="1"/>
    </xf>
    <xf numFmtId="0" fontId="6" fillId="9" borderId="2" xfId="0" applyFont="1" applyFill="1" applyBorder="1" applyAlignment="1" applyProtection="1">
      <alignment horizontal="right" vertical="center" wrapText="1"/>
    </xf>
    <xf numFmtId="0" fontId="7" fillId="0" borderId="2" xfId="0" applyFont="1" applyBorder="1" applyAlignment="1" applyProtection="1">
      <alignment horizontal="center" vertical="center" wrapText="1"/>
    </xf>
    <xf numFmtId="0" fontId="6" fillId="2" borderId="0" xfId="0" applyFont="1" applyFill="1" applyAlignment="1" applyProtection="1">
      <alignment horizontal="center" vertical="center" wrapText="1"/>
    </xf>
    <xf numFmtId="0" fontId="6" fillId="2" borderId="0" xfId="0" applyFont="1" applyFill="1" applyAlignment="1" applyProtection="1">
      <alignment horizontal="center" wrapText="1"/>
    </xf>
    <xf numFmtId="0" fontId="5" fillId="2" borderId="0" xfId="0" applyFont="1" applyFill="1" applyAlignment="1" applyProtection="1">
      <alignment horizontal="center" vertical="center" textRotation="90"/>
    </xf>
    <xf numFmtId="4" fontId="2" fillId="2" borderId="0" xfId="0" applyNumberFormat="1" applyFont="1" applyFill="1" applyProtection="1"/>
    <xf numFmtId="0" fontId="7" fillId="2" borderId="0" xfId="1" applyFont="1" applyFill="1" applyAlignment="1" applyProtection="1">
      <alignment horizontal="center" vertical="center"/>
    </xf>
    <xf numFmtId="4" fontId="6" fillId="5" borderId="2" xfId="1" applyNumberFormat="1" applyFont="1" applyFill="1" applyBorder="1" applyAlignment="1" applyProtection="1">
      <alignment horizontal="center" vertical="center" wrapText="1"/>
    </xf>
    <xf numFmtId="0" fontId="6" fillId="5" borderId="2" xfId="1" applyFont="1" applyFill="1" applyBorder="1" applyAlignment="1" applyProtection="1">
      <alignment horizontal="center" vertical="center" wrapText="1"/>
    </xf>
    <xf numFmtId="0" fontId="7" fillId="9" borderId="8" xfId="0" applyFont="1" applyFill="1" applyBorder="1" applyAlignment="1" applyProtection="1">
      <alignment vertical="center" wrapText="1"/>
    </xf>
    <xf numFmtId="0" fontId="7" fillId="9" borderId="2" xfId="0" quotePrefix="1" applyFont="1" applyFill="1" applyBorder="1" applyAlignment="1" applyProtection="1">
      <alignment horizontal="right" vertical="center" wrapText="1"/>
    </xf>
    <xf numFmtId="0" fontId="7" fillId="9" borderId="8" xfId="0" applyFont="1" applyFill="1" applyBorder="1" applyAlignment="1" applyProtection="1">
      <alignment horizontal="right" wrapText="1"/>
    </xf>
    <xf numFmtId="0" fontId="2" fillId="10" borderId="2" xfId="0" applyFont="1" applyFill="1" applyBorder="1" applyProtection="1"/>
    <xf numFmtId="0" fontId="5" fillId="10" borderId="2" xfId="0" applyFont="1" applyFill="1" applyBorder="1" applyAlignment="1" applyProtection="1">
      <alignment horizontal="center"/>
    </xf>
    <xf numFmtId="2" fontId="2" fillId="10" borderId="2" xfId="0" applyNumberFormat="1" applyFont="1" applyFill="1" applyBorder="1" applyProtection="1"/>
    <xf numFmtId="0" fontId="9" fillId="9" borderId="2" xfId="0" applyFont="1" applyFill="1" applyBorder="1" applyAlignment="1" applyProtection="1">
      <alignment vertical="center" wrapText="1"/>
    </xf>
    <xf numFmtId="2" fontId="6" fillId="6" borderId="8" xfId="0" applyNumberFormat="1" applyFont="1" applyFill="1" applyBorder="1" applyAlignment="1" applyProtection="1">
      <alignment horizontal="right" wrapText="1"/>
    </xf>
    <xf numFmtId="4" fontId="5" fillId="11" borderId="2" xfId="0" applyNumberFormat="1" applyFont="1" applyFill="1" applyBorder="1" applyProtection="1"/>
    <xf numFmtId="0" fontId="2" fillId="11" borderId="2" xfId="0" applyFont="1" applyFill="1" applyBorder="1" applyAlignment="1" applyProtection="1">
      <alignment horizontal="center"/>
    </xf>
    <xf numFmtId="2" fontId="8" fillId="11" borderId="2" xfId="0" applyNumberFormat="1" applyFont="1" applyFill="1" applyBorder="1" applyProtection="1"/>
    <xf numFmtId="0" fontId="6" fillId="5" borderId="10" xfId="0" applyFont="1" applyFill="1" applyBorder="1" applyAlignment="1" applyProtection="1">
      <alignment horizontal="right" vertical="center" wrapText="1"/>
    </xf>
    <xf numFmtId="2" fontId="6" fillId="5" borderId="10" xfId="0" applyNumberFormat="1" applyFont="1" applyFill="1" applyBorder="1" applyAlignment="1" applyProtection="1">
      <alignment horizontal="right" wrapText="1"/>
    </xf>
    <xf numFmtId="4" fontId="2" fillId="9" borderId="8" xfId="0" applyNumberFormat="1" applyFont="1" applyFill="1" applyBorder="1" applyProtection="1"/>
    <xf numFmtId="0" fontId="2" fillId="9" borderId="9" xfId="0" applyFont="1" applyFill="1" applyBorder="1" applyProtection="1"/>
    <xf numFmtId="0" fontId="6" fillId="0" borderId="0" xfId="0" applyFont="1" applyAlignment="1" applyProtection="1">
      <alignment vertical="center"/>
    </xf>
    <xf numFmtId="4" fontId="5" fillId="7" borderId="2" xfId="0" applyNumberFormat="1" applyFont="1" applyFill="1" applyBorder="1" applyAlignment="1" applyProtection="1">
      <alignment horizontal="center" vertical="center"/>
    </xf>
    <xf numFmtId="0" fontId="5" fillId="7" borderId="2" xfId="0" applyFont="1" applyFill="1" applyBorder="1" applyAlignment="1" applyProtection="1">
      <alignment horizontal="center" vertical="center"/>
    </xf>
    <xf numFmtId="0" fontId="2" fillId="2" borderId="0" xfId="0" applyFont="1" applyFill="1" applyAlignment="1" applyProtection="1">
      <alignment vertical="center"/>
    </xf>
    <xf numFmtId="0" fontId="5" fillId="0" borderId="2" xfId="0" applyFont="1" applyBorder="1" applyAlignment="1" applyProtection="1">
      <alignment vertical="center"/>
    </xf>
    <xf numFmtId="4" fontId="5" fillId="0" borderId="2" xfId="0" applyNumberFormat="1" applyFont="1" applyBorder="1" applyAlignment="1" applyProtection="1">
      <alignment horizontal="right" vertical="center"/>
    </xf>
    <xf numFmtId="0" fontId="2" fillId="0" borderId="0" xfId="0" applyFont="1" applyAlignment="1" applyProtection="1">
      <alignment vertical="center"/>
    </xf>
    <xf numFmtId="4" fontId="5" fillId="0" borderId="0" xfId="0" applyNumberFormat="1" applyFont="1" applyAlignment="1" applyProtection="1">
      <alignment horizontal="left" vertical="center"/>
    </xf>
    <xf numFmtId="2" fontId="2" fillId="0" borderId="0" xfId="0" applyNumberFormat="1" applyFont="1" applyAlignment="1" applyProtection="1">
      <alignment vertical="center"/>
    </xf>
    <xf numFmtId="0" fontId="5" fillId="9" borderId="2" xfId="0" applyFont="1" applyFill="1" applyBorder="1" applyProtection="1"/>
    <xf numFmtId="2" fontId="5" fillId="8" borderId="2" xfId="0" applyNumberFormat="1" applyFont="1" applyFill="1" applyBorder="1" applyAlignment="1" applyProtection="1">
      <alignment horizontal="right"/>
    </xf>
    <xf numFmtId="4" fontId="5" fillId="2" borderId="2" xfId="0" applyNumberFormat="1" applyFont="1" applyFill="1" applyBorder="1" applyAlignment="1" applyProtection="1">
      <alignment horizontal="left"/>
    </xf>
    <xf numFmtId="0" fontId="5" fillId="2" borderId="2" xfId="0" applyFont="1" applyFill="1" applyBorder="1" applyAlignment="1" applyProtection="1">
      <alignment horizontal="left"/>
    </xf>
    <xf numFmtId="2" fontId="5" fillId="2" borderId="2" xfId="0" applyNumberFormat="1" applyFont="1" applyFill="1" applyBorder="1" applyAlignment="1" applyProtection="1">
      <alignment horizontal="right"/>
    </xf>
    <xf numFmtId="2" fontId="5" fillId="0" borderId="0" xfId="0" applyNumberFormat="1" applyFont="1" applyAlignment="1" applyProtection="1">
      <alignment horizontal="left"/>
    </xf>
    <xf numFmtId="2" fontId="5" fillId="4" borderId="2" xfId="0" applyNumberFormat="1" applyFont="1" applyFill="1" applyBorder="1" applyAlignment="1" applyProtection="1">
      <alignment horizontal="right" wrapText="1"/>
    </xf>
    <xf numFmtId="0" fontId="2" fillId="2" borderId="0" xfId="0" applyFont="1" applyFill="1" applyAlignment="1" applyProtection="1">
      <alignment horizontal="right" wrapText="1"/>
    </xf>
    <xf numFmtId="0" fontId="5" fillId="2" borderId="0" xfId="0" applyFont="1" applyFill="1" applyAlignment="1" applyProtection="1">
      <alignment wrapText="1"/>
    </xf>
    <xf numFmtId="4" fontId="2" fillId="2" borderId="0" xfId="0" applyNumberFormat="1" applyFont="1" applyFill="1" applyAlignment="1" applyProtection="1">
      <alignment horizontal="center"/>
    </xf>
    <xf numFmtId="0" fontId="2" fillId="2" borderId="0" xfId="0" applyFont="1" applyFill="1" applyAlignment="1" applyProtection="1">
      <alignment horizontal="center"/>
    </xf>
    <xf numFmtId="0" fontId="5" fillId="7" borderId="8" xfId="0" applyFont="1" applyFill="1" applyBorder="1" applyAlignment="1" applyProtection="1">
      <alignment horizontal="center" vertical="center"/>
    </xf>
    <xf numFmtId="4" fontId="5" fillId="7" borderId="2" xfId="0" applyNumberFormat="1" applyFont="1" applyFill="1" applyBorder="1" applyAlignment="1" applyProtection="1">
      <alignment horizontal="center" vertical="center" wrapText="1"/>
    </xf>
    <xf numFmtId="0" fontId="5" fillId="2" borderId="0" xfId="0" applyFont="1" applyFill="1" applyAlignment="1" applyProtection="1">
      <alignment vertical="center" wrapText="1"/>
    </xf>
    <xf numFmtId="2" fontId="2" fillId="2" borderId="0" xfId="0" applyNumberFormat="1" applyFont="1" applyFill="1" applyAlignment="1" applyProtection="1">
      <alignment horizontal="center"/>
    </xf>
    <xf numFmtId="4" fontId="2" fillId="0" borderId="0" xfId="0" applyNumberFormat="1" applyFont="1" applyProtection="1"/>
    <xf numFmtId="10" fontId="2" fillId="8" borderId="2" xfId="0" applyNumberFormat="1" applyFont="1" applyFill="1" applyBorder="1" applyProtection="1"/>
    <xf numFmtId="4" fontId="5" fillId="8" borderId="2" xfId="0" applyNumberFormat="1" applyFont="1" applyFill="1" applyBorder="1" applyProtection="1"/>
    <xf numFmtId="2" fontId="5" fillId="4" borderId="2" xfId="0" applyNumberFormat="1" applyFont="1" applyFill="1" applyBorder="1" applyAlignment="1" applyProtection="1">
      <alignment wrapText="1"/>
    </xf>
    <xf numFmtId="0" fontId="2" fillId="4" borderId="2" xfId="0" applyFont="1" applyFill="1" applyBorder="1" applyAlignment="1" applyProtection="1">
      <alignment wrapText="1"/>
    </xf>
    <xf numFmtId="4" fontId="5" fillId="4" borderId="2" xfId="0" applyNumberFormat="1" applyFont="1" applyFill="1" applyBorder="1" applyAlignment="1" applyProtection="1">
      <alignment wrapText="1"/>
    </xf>
    <xf numFmtId="0" fontId="2" fillId="2" borderId="15" xfId="0" applyFont="1" applyFill="1" applyBorder="1" applyAlignment="1" applyProtection="1">
      <alignment horizontal="right" wrapText="1"/>
    </xf>
    <xf numFmtId="0" fontId="2" fillId="2" borderId="0" xfId="0" applyFont="1" applyFill="1" applyAlignment="1" applyProtection="1">
      <alignment wrapText="1"/>
    </xf>
    <xf numFmtId="0" fontId="4" fillId="0" borderId="2" xfId="0" applyFont="1" applyBorder="1" applyAlignment="1" applyProtection="1">
      <alignment vertical="center" wrapText="1"/>
    </xf>
    <xf numFmtId="0" fontId="5" fillId="0" borderId="0" xfId="0" applyFont="1" applyProtection="1"/>
    <xf numFmtId="0" fontId="2" fillId="0" borderId="0" xfId="0" applyFont="1" applyAlignment="1" applyProtection="1">
      <alignment wrapText="1"/>
    </xf>
    <xf numFmtId="4" fontId="2" fillId="0" borderId="0" xfId="0" applyNumberFormat="1" applyFont="1" applyAlignment="1" applyProtection="1">
      <alignment wrapText="1"/>
    </xf>
    <xf numFmtId="4" fontId="13" fillId="0" borderId="0" xfId="0" applyNumberFormat="1" applyFont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2" fillId="0" borderId="1" xfId="0" applyFont="1" applyBorder="1" applyProtection="1"/>
    <xf numFmtId="0" fontId="6" fillId="9" borderId="2" xfId="0" applyFont="1" applyFill="1" applyBorder="1" applyAlignment="1" applyProtection="1">
      <alignment horizontal="center" vertical="center" wrapText="1"/>
    </xf>
    <xf numFmtId="0" fontId="6" fillId="6" borderId="2" xfId="0" applyFont="1" applyFill="1" applyBorder="1" applyAlignment="1" applyProtection="1">
      <alignment horizontal="right" vertical="center" wrapText="1"/>
    </xf>
    <xf numFmtId="0" fontId="6" fillId="3" borderId="8" xfId="0" applyFont="1" applyFill="1" applyBorder="1" applyAlignment="1" applyProtection="1">
      <alignment horizontal="center" vertical="center" wrapText="1"/>
    </xf>
    <xf numFmtId="0" fontId="6" fillId="9" borderId="2" xfId="0" applyFont="1" applyFill="1" applyBorder="1" applyAlignment="1" applyProtection="1">
      <alignment horizontal="center" vertical="center"/>
    </xf>
    <xf numFmtId="0" fontId="6" fillId="4" borderId="2" xfId="0" applyFont="1" applyFill="1" applyBorder="1" applyAlignment="1" applyProtection="1">
      <alignment horizontal="right" vertical="center" wrapText="1"/>
    </xf>
    <xf numFmtId="0" fontId="5" fillId="6" borderId="2" xfId="0" applyFont="1" applyFill="1" applyBorder="1" applyAlignment="1" applyProtection="1">
      <alignment horizontal="right"/>
    </xf>
    <xf numFmtId="0" fontId="12" fillId="0" borderId="0" xfId="0" applyFont="1" applyAlignment="1" applyProtection="1">
      <alignment horizontal="left" wrapText="1"/>
    </xf>
    <xf numFmtId="0" fontId="0" fillId="0" borderId="0" xfId="0" applyProtection="1"/>
    <xf numFmtId="0" fontId="6" fillId="3" borderId="8" xfId="0" applyFont="1" applyFill="1" applyBorder="1" applyAlignment="1" applyProtection="1">
      <alignment horizontal="left" vertical="center" wrapText="1"/>
    </xf>
    <xf numFmtId="0" fontId="6" fillId="3" borderId="9" xfId="0" applyFont="1" applyFill="1" applyBorder="1" applyAlignment="1" applyProtection="1">
      <alignment horizontal="left" vertical="center" wrapText="1"/>
    </xf>
    <xf numFmtId="0" fontId="6" fillId="6" borderId="2" xfId="0" applyFont="1" applyFill="1" applyBorder="1" applyAlignment="1" applyProtection="1">
      <alignment horizontal="right" vertical="center" wrapText="1"/>
    </xf>
    <xf numFmtId="0" fontId="6" fillId="9" borderId="2" xfId="0" applyFont="1" applyFill="1" applyBorder="1" applyAlignment="1" applyProtection="1">
      <alignment horizontal="center" vertical="center" wrapText="1"/>
    </xf>
    <xf numFmtId="0" fontId="6" fillId="4" borderId="8" xfId="0" applyFont="1" applyFill="1" applyBorder="1" applyAlignment="1" applyProtection="1">
      <alignment horizontal="right" vertical="center" wrapText="1"/>
    </xf>
    <xf numFmtId="0" fontId="6" fillId="4" borderId="10" xfId="0" applyFont="1" applyFill="1" applyBorder="1" applyAlignment="1" applyProtection="1">
      <alignment horizontal="right" vertical="center" wrapText="1"/>
    </xf>
    <xf numFmtId="0" fontId="6" fillId="4" borderId="9" xfId="0" applyFont="1" applyFill="1" applyBorder="1" applyAlignment="1" applyProtection="1">
      <alignment horizontal="right" vertical="center" wrapText="1"/>
    </xf>
    <xf numFmtId="0" fontId="6" fillId="4" borderId="2" xfId="0" applyFont="1" applyFill="1" applyBorder="1" applyAlignment="1" applyProtection="1">
      <alignment horizontal="right" vertical="center" wrapText="1"/>
    </xf>
    <xf numFmtId="0" fontId="8" fillId="3" borderId="8" xfId="0" applyFont="1" applyFill="1" applyBorder="1" applyAlignment="1" applyProtection="1">
      <alignment vertical="center" wrapText="1"/>
    </xf>
    <xf numFmtId="0" fontId="8" fillId="3" borderId="9" xfId="0" applyFont="1" applyFill="1" applyBorder="1" applyAlignment="1" applyProtection="1">
      <alignment vertical="center" wrapText="1"/>
    </xf>
    <xf numFmtId="0" fontId="6" fillId="3" borderId="8" xfId="0" applyFont="1" applyFill="1" applyBorder="1" applyAlignment="1" applyProtection="1">
      <alignment horizontal="center" vertical="center" wrapText="1"/>
    </xf>
    <xf numFmtId="0" fontId="6" fillId="3" borderId="9" xfId="0" applyFont="1" applyFill="1" applyBorder="1" applyAlignment="1" applyProtection="1">
      <alignment horizontal="center" vertical="center" wrapText="1"/>
    </xf>
    <xf numFmtId="0" fontId="5" fillId="9" borderId="7" xfId="0" applyFont="1" applyFill="1" applyBorder="1" applyAlignment="1" applyProtection="1">
      <alignment horizontal="center" vertical="center" textRotation="90"/>
    </xf>
    <xf numFmtId="0" fontId="5" fillId="9" borderId="0" xfId="0" applyFont="1" applyFill="1" applyAlignment="1" applyProtection="1">
      <alignment horizontal="center" vertical="center" textRotation="90"/>
    </xf>
    <xf numFmtId="0" fontId="5" fillId="9" borderId="3" xfId="0" applyFont="1" applyFill="1" applyBorder="1" applyAlignment="1" applyProtection="1">
      <alignment horizontal="center" vertical="center" textRotation="90"/>
    </xf>
    <xf numFmtId="0" fontId="5" fillId="9" borderId="11" xfId="0" applyFont="1" applyFill="1" applyBorder="1" applyAlignment="1" applyProtection="1">
      <alignment horizontal="center" vertical="center" textRotation="90"/>
    </xf>
    <xf numFmtId="0" fontId="5" fillId="9" borderId="12" xfId="0" applyFont="1" applyFill="1" applyBorder="1" applyAlignment="1" applyProtection="1">
      <alignment horizontal="center" vertical="center" textRotation="90"/>
    </xf>
    <xf numFmtId="0" fontId="5" fillId="9" borderId="13" xfId="0" applyFont="1" applyFill="1" applyBorder="1" applyAlignment="1" applyProtection="1">
      <alignment horizontal="center" vertical="center" textRotation="90"/>
    </xf>
    <xf numFmtId="0" fontId="6" fillId="9" borderId="3" xfId="0" applyFont="1" applyFill="1" applyBorder="1" applyAlignment="1" applyProtection="1">
      <alignment horizontal="center" vertical="center" wrapText="1"/>
    </xf>
    <xf numFmtId="0" fontId="6" fillId="9" borderId="0" xfId="0" applyFont="1" applyFill="1" applyAlignment="1" applyProtection="1">
      <alignment horizontal="center" vertical="center" wrapText="1"/>
    </xf>
    <xf numFmtId="0" fontId="2" fillId="9" borderId="0" xfId="0" applyFont="1" applyFill="1" applyProtection="1"/>
    <xf numFmtId="0" fontId="4" fillId="0" borderId="2" xfId="0" applyFont="1" applyBorder="1" applyAlignment="1" applyProtection="1">
      <alignment horizontal="left" vertical="center" wrapText="1"/>
    </xf>
    <xf numFmtId="0" fontId="4" fillId="0" borderId="2" xfId="0" applyFont="1" applyBorder="1" applyProtection="1"/>
    <xf numFmtId="0" fontId="6" fillId="9" borderId="2" xfId="0" applyFont="1" applyFill="1" applyBorder="1" applyAlignment="1" applyProtection="1">
      <alignment horizontal="center" vertical="center"/>
    </xf>
    <xf numFmtId="0" fontId="5" fillId="6" borderId="2" xfId="0" applyFont="1" applyFill="1" applyBorder="1" applyAlignment="1" applyProtection="1">
      <alignment horizontal="right"/>
    </xf>
    <xf numFmtId="0" fontId="5" fillId="3" borderId="8" xfId="0" applyFont="1" applyFill="1" applyBorder="1" applyAlignment="1" applyProtection="1">
      <alignment horizontal="left"/>
    </xf>
    <xf numFmtId="0" fontId="5" fillId="3" borderId="9" xfId="0" applyFont="1" applyFill="1" applyBorder="1" applyAlignment="1" applyProtection="1">
      <alignment horizontal="left"/>
    </xf>
    <xf numFmtId="0" fontId="6" fillId="3" borderId="2" xfId="0" applyFont="1" applyFill="1" applyBorder="1" applyAlignment="1" applyProtection="1">
      <alignment horizontal="left" vertical="center" wrapText="1"/>
    </xf>
    <xf numFmtId="0" fontId="6" fillId="9" borderId="4" xfId="0" applyFont="1" applyFill="1" applyBorder="1" applyAlignment="1" applyProtection="1">
      <alignment horizontal="center" vertical="center" wrapText="1"/>
    </xf>
    <xf numFmtId="0" fontId="6" fillId="9" borderId="5" xfId="0" applyFont="1" applyFill="1" applyBorder="1" applyAlignment="1" applyProtection="1">
      <alignment horizontal="center" vertical="center" wrapText="1"/>
    </xf>
    <xf numFmtId="0" fontId="6" fillId="9" borderId="6" xfId="0" applyFont="1" applyFill="1" applyBorder="1" applyAlignment="1" applyProtection="1">
      <alignment horizontal="center" vertical="center" wrapText="1"/>
    </xf>
    <xf numFmtId="0" fontId="11" fillId="0" borderId="7" xfId="0" applyFont="1" applyBorder="1" applyAlignment="1" applyProtection="1">
      <alignment horizontal="justify" vertical="center"/>
    </xf>
    <xf numFmtId="0" fontId="10" fillId="0" borderId="7" xfId="0" applyFont="1" applyBorder="1" applyProtection="1"/>
    <xf numFmtId="0" fontId="6" fillId="0" borderId="8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6" fillId="5" borderId="2" xfId="0" applyFont="1" applyFill="1" applyBorder="1" applyAlignment="1" applyProtection="1">
      <alignment horizontal="center" vertical="center" wrapText="1"/>
    </xf>
    <xf numFmtId="0" fontId="6" fillId="5" borderId="8" xfId="0" applyFont="1" applyFill="1" applyBorder="1" applyAlignment="1" applyProtection="1">
      <alignment horizontal="right" vertical="center"/>
    </xf>
    <xf numFmtId="0" fontId="6" fillId="5" borderId="10" xfId="0" applyFont="1" applyFill="1" applyBorder="1" applyAlignment="1" applyProtection="1">
      <alignment horizontal="right" vertical="center"/>
    </xf>
    <xf numFmtId="0" fontId="6" fillId="3" borderId="2" xfId="0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left" vertical="center" wrapText="1"/>
    </xf>
    <xf numFmtId="0" fontId="6" fillId="3" borderId="10" xfId="0" applyFont="1" applyFill="1" applyBorder="1" applyAlignment="1" applyProtection="1">
      <alignment horizontal="left" vertical="center" wrapText="1"/>
    </xf>
    <xf numFmtId="0" fontId="5" fillId="8" borderId="2" xfId="0" applyFont="1" applyFill="1" applyBorder="1" applyAlignment="1" applyProtection="1">
      <alignment horizontal="left"/>
    </xf>
    <xf numFmtId="0" fontId="5" fillId="7" borderId="8" xfId="0" applyFont="1" applyFill="1" applyBorder="1" applyAlignment="1" applyProtection="1">
      <alignment horizontal="left" vertical="center"/>
    </xf>
    <xf numFmtId="0" fontId="5" fillId="7" borderId="10" xfId="0" applyFont="1" applyFill="1" applyBorder="1" applyAlignment="1" applyProtection="1">
      <alignment horizontal="left" vertical="center"/>
    </xf>
    <xf numFmtId="0" fontId="5" fillId="7" borderId="9" xfId="0" applyFont="1" applyFill="1" applyBorder="1" applyAlignment="1" applyProtection="1">
      <alignment horizontal="left" vertical="center"/>
    </xf>
    <xf numFmtId="0" fontId="5" fillId="4" borderId="2" xfId="0" applyFont="1" applyFill="1" applyBorder="1" applyAlignment="1" applyProtection="1">
      <alignment horizontal="center" wrapText="1"/>
    </xf>
    <xf numFmtId="0" fontId="5" fillId="9" borderId="4" xfId="0" applyFont="1" applyFill="1" applyBorder="1" applyAlignment="1" applyProtection="1">
      <alignment horizontal="center" vertical="center" textRotation="90"/>
    </xf>
    <xf numFmtId="0" fontId="5" fillId="9" borderId="5" xfId="0" applyFont="1" applyFill="1" applyBorder="1" applyAlignment="1" applyProtection="1">
      <alignment horizontal="center" vertical="center" textRotation="90"/>
    </xf>
    <xf numFmtId="0" fontId="5" fillId="9" borderId="6" xfId="0" applyFont="1" applyFill="1" applyBorder="1" applyAlignment="1" applyProtection="1">
      <alignment horizontal="center" vertical="center" textRotation="90"/>
    </xf>
    <xf numFmtId="0" fontId="2" fillId="4" borderId="8" xfId="0" applyFont="1" applyFill="1" applyBorder="1" applyAlignment="1" applyProtection="1">
      <alignment horizontal="right" wrapText="1"/>
    </xf>
    <xf numFmtId="0" fontId="2" fillId="4" borderId="10" xfId="0" applyFont="1" applyFill="1" applyBorder="1" applyAlignment="1" applyProtection="1">
      <alignment horizontal="right" wrapText="1"/>
    </xf>
    <xf numFmtId="0" fontId="2" fillId="4" borderId="9" xfId="0" applyFont="1" applyFill="1" applyBorder="1" applyAlignment="1" applyProtection="1">
      <alignment horizontal="right" wrapText="1"/>
    </xf>
    <xf numFmtId="0" fontId="8" fillId="7" borderId="10" xfId="0" applyFont="1" applyFill="1" applyBorder="1" applyAlignment="1" applyProtection="1">
      <alignment horizontal="left" vertical="top" wrapText="1"/>
    </xf>
    <xf numFmtId="0" fontId="0" fillId="0" borderId="10" xfId="0" applyBorder="1" applyAlignment="1" applyProtection="1">
      <alignment wrapText="1"/>
    </xf>
    <xf numFmtId="0" fontId="8" fillId="7" borderId="3" xfId="0" applyFont="1" applyFill="1" applyBorder="1" applyAlignment="1" applyProtection="1">
      <alignment horizontal="left" vertical="top" wrapText="1"/>
    </xf>
    <xf numFmtId="0" fontId="0" fillId="0" borderId="3" xfId="0" applyBorder="1" applyProtection="1"/>
    <xf numFmtId="0" fontId="5" fillId="8" borderId="8" xfId="0" applyFont="1" applyFill="1" applyBorder="1" applyAlignment="1" applyProtection="1">
      <alignment horizontal="center"/>
    </xf>
    <xf numFmtId="0" fontId="5" fillId="8" borderId="10" xfId="0" applyFont="1" applyFill="1" applyBorder="1" applyAlignment="1" applyProtection="1">
      <alignment horizontal="center"/>
    </xf>
    <xf numFmtId="0" fontId="5" fillId="8" borderId="9" xfId="0" applyFont="1" applyFill="1" applyBorder="1" applyAlignment="1" applyProtection="1">
      <alignment horizontal="center"/>
    </xf>
    <xf numFmtId="0" fontId="2" fillId="9" borderId="11" xfId="0" applyFont="1" applyFill="1" applyBorder="1" applyAlignment="1" applyProtection="1">
      <alignment horizontal="left" vertical="center"/>
    </xf>
    <xf numFmtId="0" fontId="2" fillId="9" borderId="12" xfId="0" applyFont="1" applyFill="1" applyBorder="1" applyAlignment="1" applyProtection="1">
      <alignment horizontal="left" vertical="center"/>
    </xf>
    <xf numFmtId="0" fontId="2" fillId="9" borderId="13" xfId="0" applyFont="1" applyFill="1" applyBorder="1" applyAlignment="1" applyProtection="1">
      <alignment horizontal="left" vertical="center"/>
    </xf>
    <xf numFmtId="0" fontId="5" fillId="3" borderId="8" xfId="0" applyFont="1" applyFill="1" applyBorder="1" applyAlignment="1" applyProtection="1">
      <alignment horizontal="left" vertical="center" wrapText="1"/>
    </xf>
    <xf numFmtId="0" fontId="5" fillId="3" borderId="9" xfId="0" applyFont="1" applyFill="1" applyBorder="1" applyAlignment="1" applyProtection="1">
      <alignment horizontal="left" vertical="center" wrapText="1"/>
    </xf>
    <xf numFmtId="0" fontId="6" fillId="9" borderId="2" xfId="1" applyFont="1" applyFill="1" applyBorder="1" applyAlignment="1" applyProtection="1">
      <alignment horizontal="center" vertical="center" wrapText="1"/>
      <protection locked="0"/>
    </xf>
    <xf numFmtId="4" fontId="2" fillId="10" borderId="2" xfId="0" applyNumberFormat="1" applyFont="1" applyFill="1" applyBorder="1" applyProtection="1"/>
  </cellXfs>
  <cellStyles count="2">
    <cellStyle name="Excel Built-in Explanatory Text" xfId="1"/>
    <cellStyle name="Normalny" xfId="0" builtinId="0"/>
  </cellStyles>
  <dxfs count="0"/>
  <tableStyles count="0" defaultTableStyle="TableStyleMedium2" defaultPivotStyle="PivotStyleLight16"/>
  <colors>
    <mruColors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844"/>
  <sheetViews>
    <sheetView tabSelected="1" zoomScale="101" zoomScaleNormal="101" zoomScaleSheetLayoutView="89" workbookViewId="0">
      <pane xSplit="7" ySplit="4" topLeftCell="H45" activePane="bottomRight" state="frozen"/>
      <selection pane="topRight" activeCell="H1" sqref="H1"/>
      <selection pane="bottomLeft" activeCell="A5" sqref="A5"/>
      <selection pane="bottomRight" activeCell="D60" sqref="D60"/>
    </sheetView>
  </sheetViews>
  <sheetFormatPr defaultColWidth="8.85546875" defaultRowHeight="15" x14ac:dyDescent="0.25"/>
  <cols>
    <col min="1" max="1" width="12" style="51" customWidth="1"/>
    <col min="2" max="2" width="21.28515625" style="51" customWidth="1"/>
    <col min="3" max="3" width="9.42578125" style="51" customWidth="1"/>
    <col min="4" max="4" width="31" style="51" customWidth="1"/>
    <col min="5" max="5" width="12.5703125" style="51" customWidth="1"/>
    <col min="6" max="6" width="23.7109375" style="159" customWidth="1"/>
    <col min="7" max="7" width="9.42578125" style="160" customWidth="1"/>
    <col min="8" max="8" width="19.5703125" style="146" customWidth="1"/>
    <col min="9" max="9" width="25.5703125" style="51" customWidth="1"/>
    <col min="10" max="10" width="22.7109375" style="51" customWidth="1"/>
    <col min="11" max="11" width="24.7109375" style="51" customWidth="1"/>
    <col min="12" max="12" width="11.85546875" style="51" customWidth="1"/>
    <col min="13" max="13" width="21.28515625" style="51" customWidth="1"/>
    <col min="14" max="14" width="10.5703125" style="51" customWidth="1"/>
    <col min="15" max="15" width="12.7109375" style="51" customWidth="1"/>
    <col min="16" max="16384" width="8.85546875" style="51"/>
  </cols>
  <sheetData>
    <row r="1" spans="1:13" ht="47.25" customHeight="1" x14ac:dyDescent="0.25">
      <c r="A1" s="187" t="s">
        <v>52</v>
      </c>
      <c r="B1" s="187"/>
      <c r="C1" s="187"/>
      <c r="D1" s="187"/>
      <c r="E1" s="187"/>
      <c r="F1" s="187"/>
      <c r="G1" s="188"/>
      <c r="H1" s="189"/>
      <c r="I1" s="189"/>
      <c r="J1" s="189"/>
      <c r="K1" s="50"/>
    </row>
    <row r="2" spans="1:13" ht="17.25" customHeight="1" x14ac:dyDescent="0.3">
      <c r="A2" s="221" t="s">
        <v>83</v>
      </c>
      <c r="B2" s="221"/>
      <c r="C2" s="221"/>
      <c r="D2" s="221"/>
      <c r="E2" s="221"/>
      <c r="F2" s="221"/>
      <c r="G2" s="222"/>
      <c r="H2" s="52"/>
      <c r="I2" s="53"/>
      <c r="J2" s="53"/>
      <c r="K2" s="53"/>
    </row>
    <row r="3" spans="1:13" s="57" customFormat="1" ht="57" x14ac:dyDescent="0.25">
      <c r="A3" s="54" t="s">
        <v>28</v>
      </c>
      <c r="B3" s="55" t="s">
        <v>5</v>
      </c>
      <c r="C3" s="55" t="s">
        <v>31</v>
      </c>
      <c r="D3" s="54" t="s">
        <v>6</v>
      </c>
      <c r="E3" s="55" t="s">
        <v>64</v>
      </c>
      <c r="F3" s="55" t="s">
        <v>30</v>
      </c>
      <c r="G3" s="56" t="s">
        <v>56</v>
      </c>
      <c r="H3" s="23" t="s">
        <v>94</v>
      </c>
      <c r="I3" s="22" t="s">
        <v>96</v>
      </c>
      <c r="J3" s="23" t="s">
        <v>98</v>
      </c>
      <c r="K3" s="24" t="s">
        <v>95</v>
      </c>
    </row>
    <row r="4" spans="1:13" s="57" customFormat="1" ht="18.75" customHeight="1" x14ac:dyDescent="0.25">
      <c r="A4" s="164">
        <v>1</v>
      </c>
      <c r="B4" s="161">
        <v>2</v>
      </c>
      <c r="C4" s="58">
        <v>3</v>
      </c>
      <c r="D4" s="164">
        <v>4</v>
      </c>
      <c r="E4" s="164">
        <v>5</v>
      </c>
      <c r="F4" s="161">
        <v>6</v>
      </c>
      <c r="G4" s="59">
        <v>7</v>
      </c>
      <c r="H4" s="233">
        <v>8</v>
      </c>
      <c r="I4" s="25">
        <v>9</v>
      </c>
      <c r="J4" s="25">
        <v>10</v>
      </c>
      <c r="K4" s="25">
        <v>11</v>
      </c>
    </row>
    <row r="5" spans="1:13" s="62" customFormat="1" ht="14.45" customHeight="1" x14ac:dyDescent="0.25">
      <c r="A5" s="192" t="s">
        <v>0</v>
      </c>
      <c r="B5" s="172" t="s">
        <v>7</v>
      </c>
      <c r="C5" s="169" t="s">
        <v>13</v>
      </c>
      <c r="D5" s="170"/>
      <c r="E5" s="60">
        <v>48</v>
      </c>
      <c r="F5" s="26">
        <f>F10-F9</f>
        <v>774.9</v>
      </c>
      <c r="G5" s="181" t="s">
        <v>60</v>
      </c>
      <c r="H5" s="2">
        <f>H10-H9</f>
        <v>0</v>
      </c>
      <c r="I5" s="26">
        <f>I10-I9</f>
        <v>0</v>
      </c>
      <c r="J5" s="27"/>
      <c r="K5" s="26">
        <f>K10-K9</f>
        <v>0</v>
      </c>
      <c r="L5" s="61"/>
    </row>
    <row r="6" spans="1:13" ht="57" customHeight="1" x14ac:dyDescent="0.25">
      <c r="A6" s="192"/>
      <c r="B6" s="172"/>
      <c r="C6" s="161" t="s">
        <v>10</v>
      </c>
      <c r="D6" s="63" t="s">
        <v>65</v>
      </c>
      <c r="E6" s="64" t="s">
        <v>29</v>
      </c>
      <c r="F6" s="65">
        <v>612.29999999999995</v>
      </c>
      <c r="G6" s="182"/>
      <c r="H6" s="3"/>
      <c r="I6" s="28">
        <f>ROUND(H6*F6,2)</f>
        <v>0</v>
      </c>
      <c r="J6" s="29">
        <v>24</v>
      </c>
      <c r="K6" s="28">
        <f>ROUND(I6*J6,2)</f>
        <v>0</v>
      </c>
      <c r="L6" s="48"/>
    </row>
    <row r="7" spans="1:13" x14ac:dyDescent="0.25">
      <c r="A7" s="192"/>
      <c r="B7" s="172"/>
      <c r="C7" s="161" t="s">
        <v>9</v>
      </c>
      <c r="D7" s="63" t="s">
        <v>66</v>
      </c>
      <c r="E7" s="64" t="s">
        <v>29</v>
      </c>
      <c r="F7" s="66">
        <v>74.400000000000006</v>
      </c>
      <c r="G7" s="182"/>
      <c r="H7" s="3"/>
      <c r="I7" s="28">
        <f t="shared" ref="I7:I9" si="0">ROUND(H7*F7,2)</f>
        <v>0</v>
      </c>
      <c r="J7" s="29">
        <v>24</v>
      </c>
      <c r="K7" s="28">
        <f t="shared" ref="K7:K9" si="1">ROUND(I7*J7,2)</f>
        <v>0</v>
      </c>
      <c r="L7" s="48"/>
    </row>
    <row r="8" spans="1:13" x14ac:dyDescent="0.25">
      <c r="A8" s="192"/>
      <c r="B8" s="172"/>
      <c r="C8" s="161" t="s">
        <v>7</v>
      </c>
      <c r="D8" s="63" t="s">
        <v>39</v>
      </c>
      <c r="E8" s="64" t="s">
        <v>29</v>
      </c>
      <c r="F8" s="66">
        <v>88.2</v>
      </c>
      <c r="G8" s="182"/>
      <c r="H8" s="3"/>
      <c r="I8" s="28">
        <f>ROUND(H8*F8,2)</f>
        <v>0</v>
      </c>
      <c r="J8" s="29">
        <v>24</v>
      </c>
      <c r="K8" s="28">
        <f t="shared" si="1"/>
        <v>0</v>
      </c>
    </row>
    <row r="9" spans="1:13" x14ac:dyDescent="0.25">
      <c r="A9" s="192"/>
      <c r="B9" s="172"/>
      <c r="C9" s="161" t="s">
        <v>10</v>
      </c>
      <c r="D9" s="67" t="s">
        <v>21</v>
      </c>
      <c r="E9" s="68" t="s">
        <v>29</v>
      </c>
      <c r="F9" s="69">
        <v>212.04</v>
      </c>
      <c r="G9" s="182"/>
      <c r="H9" s="5"/>
      <c r="I9" s="30">
        <f t="shared" si="0"/>
        <v>0</v>
      </c>
      <c r="J9" s="31">
        <v>24</v>
      </c>
      <c r="K9" s="30">
        <f t="shared" si="1"/>
        <v>0</v>
      </c>
      <c r="M9" s="48"/>
    </row>
    <row r="10" spans="1:13" x14ac:dyDescent="0.25">
      <c r="A10" s="192"/>
      <c r="B10" s="171" t="s">
        <v>35</v>
      </c>
      <c r="C10" s="171"/>
      <c r="D10" s="171"/>
      <c r="E10" s="162"/>
      <c r="F10" s="36">
        <f>SUM(F6:F9)</f>
        <v>986.93999999999994</v>
      </c>
      <c r="G10" s="182"/>
      <c r="H10" s="7">
        <f>SUM(H6:H9)</f>
        <v>0</v>
      </c>
      <c r="I10" s="32">
        <f>SUM(I6:I9)</f>
        <v>0</v>
      </c>
      <c r="J10" s="33"/>
      <c r="K10" s="32">
        <f>SUM(K6:K9)</f>
        <v>0</v>
      </c>
      <c r="L10" s="48"/>
      <c r="M10" s="48"/>
    </row>
    <row r="11" spans="1:13" x14ac:dyDescent="0.25">
      <c r="A11" s="192"/>
      <c r="B11" s="172" t="s">
        <v>9</v>
      </c>
      <c r="C11" s="169" t="s">
        <v>24</v>
      </c>
      <c r="D11" s="170"/>
      <c r="E11" s="60">
        <v>37</v>
      </c>
      <c r="F11" s="34">
        <f>SUM(F12:F14)</f>
        <v>427.7</v>
      </c>
      <c r="G11" s="182"/>
      <c r="H11" s="9">
        <f>SUM(H12:H14)</f>
        <v>0</v>
      </c>
      <c r="I11" s="34">
        <f>SUM(I12:I14)</f>
        <v>0</v>
      </c>
      <c r="J11" s="35"/>
      <c r="K11" s="34">
        <f>SUM(K12:K14)</f>
        <v>0</v>
      </c>
      <c r="M11" s="48"/>
    </row>
    <row r="12" spans="1:13" ht="30" x14ac:dyDescent="0.25">
      <c r="A12" s="192"/>
      <c r="B12" s="172"/>
      <c r="C12" s="161" t="s">
        <v>10</v>
      </c>
      <c r="D12" s="63" t="s">
        <v>67</v>
      </c>
      <c r="E12" s="64" t="s">
        <v>29</v>
      </c>
      <c r="F12" s="65">
        <v>268.7</v>
      </c>
      <c r="G12" s="182"/>
      <c r="H12" s="3"/>
      <c r="I12" s="28">
        <f t="shared" ref="I12:I17" si="2">ROUND(H12*F12,2)</f>
        <v>0</v>
      </c>
      <c r="J12" s="29">
        <v>24</v>
      </c>
      <c r="K12" s="28">
        <f>I12*J12</f>
        <v>0</v>
      </c>
      <c r="M12" s="48"/>
    </row>
    <row r="13" spans="1:13" x14ac:dyDescent="0.25">
      <c r="A13" s="192"/>
      <c r="B13" s="172"/>
      <c r="C13" s="161" t="s">
        <v>9</v>
      </c>
      <c r="D13" s="63" t="s">
        <v>68</v>
      </c>
      <c r="E13" s="64" t="s">
        <v>29</v>
      </c>
      <c r="F13" s="66">
        <v>55.8</v>
      </c>
      <c r="G13" s="182"/>
      <c r="H13" s="3"/>
      <c r="I13" s="28">
        <f t="shared" si="2"/>
        <v>0</v>
      </c>
      <c r="J13" s="29">
        <v>24</v>
      </c>
      <c r="K13" s="28">
        <f>I13*J13</f>
        <v>0</v>
      </c>
      <c r="M13" s="48"/>
    </row>
    <row r="14" spans="1:13" x14ac:dyDescent="0.25">
      <c r="A14" s="192"/>
      <c r="B14" s="172"/>
      <c r="C14" s="161" t="s">
        <v>7</v>
      </c>
      <c r="D14" s="63" t="s">
        <v>39</v>
      </c>
      <c r="E14" s="64" t="s">
        <v>29</v>
      </c>
      <c r="F14" s="66">
        <v>103.2</v>
      </c>
      <c r="G14" s="182"/>
      <c r="H14" s="3"/>
      <c r="I14" s="28">
        <f t="shared" si="2"/>
        <v>0</v>
      </c>
      <c r="J14" s="29">
        <v>24</v>
      </c>
      <c r="K14" s="28">
        <f t="shared" ref="K14" si="3">I14*J14</f>
        <v>0</v>
      </c>
      <c r="M14" s="48"/>
    </row>
    <row r="15" spans="1:13" ht="14.45" customHeight="1" x14ac:dyDescent="0.25">
      <c r="A15" s="192"/>
      <c r="B15" s="172"/>
      <c r="C15" s="169" t="s">
        <v>25</v>
      </c>
      <c r="D15" s="170"/>
      <c r="E15" s="60">
        <v>22</v>
      </c>
      <c r="F15" s="26">
        <f>SUM(F16:F18)</f>
        <v>340.7</v>
      </c>
      <c r="G15" s="182"/>
      <c r="H15" s="2">
        <f>SUM(H16:H18)</f>
        <v>0</v>
      </c>
      <c r="I15" s="26">
        <f>SUM(I16:I18)</f>
        <v>0</v>
      </c>
      <c r="J15" s="26"/>
      <c r="K15" s="26">
        <f t="shared" ref="K15" si="4">SUM(K16:K18)</f>
        <v>0</v>
      </c>
      <c r="M15" s="48"/>
    </row>
    <row r="16" spans="1:13" ht="30" x14ac:dyDescent="0.25">
      <c r="A16" s="192"/>
      <c r="B16" s="172"/>
      <c r="C16" s="161" t="s">
        <v>10</v>
      </c>
      <c r="D16" s="63" t="s">
        <v>67</v>
      </c>
      <c r="E16" s="64" t="s">
        <v>29</v>
      </c>
      <c r="F16" s="65">
        <v>212</v>
      </c>
      <c r="G16" s="182"/>
      <c r="H16" s="3"/>
      <c r="I16" s="28">
        <f t="shared" si="2"/>
        <v>0</v>
      </c>
      <c r="J16" s="29">
        <v>24</v>
      </c>
      <c r="K16" s="28">
        <f t="shared" ref="K16:K19" si="5">ROUND(I16*J16,2)</f>
        <v>0</v>
      </c>
      <c r="M16" s="48"/>
    </row>
    <row r="17" spans="1:13" x14ac:dyDescent="0.25">
      <c r="A17" s="192"/>
      <c r="B17" s="172"/>
      <c r="C17" s="161" t="s">
        <v>9</v>
      </c>
      <c r="D17" s="63" t="s">
        <v>66</v>
      </c>
      <c r="E17" s="64" t="s">
        <v>29</v>
      </c>
      <c r="F17" s="66">
        <v>75.3</v>
      </c>
      <c r="G17" s="182"/>
      <c r="H17" s="3"/>
      <c r="I17" s="28">
        <f t="shared" si="2"/>
        <v>0</v>
      </c>
      <c r="J17" s="29">
        <v>24</v>
      </c>
      <c r="K17" s="28">
        <f t="shared" si="5"/>
        <v>0</v>
      </c>
      <c r="M17" s="48"/>
    </row>
    <row r="18" spans="1:13" x14ac:dyDescent="0.25">
      <c r="A18" s="192"/>
      <c r="B18" s="172"/>
      <c r="C18" s="161" t="s">
        <v>7</v>
      </c>
      <c r="D18" s="63" t="s">
        <v>44</v>
      </c>
      <c r="E18" s="64" t="s">
        <v>29</v>
      </c>
      <c r="F18" s="66">
        <v>53.4</v>
      </c>
      <c r="G18" s="182"/>
      <c r="H18" s="3"/>
      <c r="I18" s="28">
        <f>ROUND(H18*F18,2)</f>
        <v>0</v>
      </c>
      <c r="J18" s="29">
        <v>24</v>
      </c>
      <c r="K18" s="28">
        <f t="shared" si="5"/>
        <v>0</v>
      </c>
      <c r="M18" s="48"/>
    </row>
    <row r="19" spans="1:13" x14ac:dyDescent="0.25">
      <c r="A19" s="192"/>
      <c r="B19" s="172"/>
      <c r="C19" s="161" t="s">
        <v>10</v>
      </c>
      <c r="D19" s="67" t="s">
        <v>21</v>
      </c>
      <c r="E19" s="70" t="s">
        <v>29</v>
      </c>
      <c r="F19" s="69">
        <f>171.12+46.1</f>
        <v>217.22</v>
      </c>
      <c r="G19" s="182"/>
      <c r="H19" s="5"/>
      <c r="I19" s="30">
        <f t="shared" ref="I19" si="6">ROUND(H19*F19,2)</f>
        <v>0</v>
      </c>
      <c r="J19" s="31">
        <v>24</v>
      </c>
      <c r="K19" s="30">
        <f t="shared" si="5"/>
        <v>0</v>
      </c>
      <c r="M19" s="48"/>
    </row>
    <row r="20" spans="1:13" x14ac:dyDescent="0.25">
      <c r="A20" s="192"/>
      <c r="B20" s="171" t="s">
        <v>35</v>
      </c>
      <c r="C20" s="171"/>
      <c r="D20" s="171"/>
      <c r="E20" s="162"/>
      <c r="F20" s="36">
        <f>F11+F15+F19</f>
        <v>985.62</v>
      </c>
      <c r="G20" s="182"/>
      <c r="H20" s="10">
        <f>H11+H15+H19</f>
        <v>0</v>
      </c>
      <c r="I20" s="36">
        <f>I11+I15+I19</f>
        <v>0</v>
      </c>
      <c r="J20" s="36"/>
      <c r="K20" s="36">
        <f>K11+K15+K19</f>
        <v>0</v>
      </c>
      <c r="L20" s="48"/>
      <c r="M20" s="48"/>
    </row>
    <row r="21" spans="1:13" ht="14.45" customHeight="1" x14ac:dyDescent="0.25">
      <c r="A21" s="192"/>
      <c r="B21" s="172" t="s">
        <v>10</v>
      </c>
      <c r="C21" s="169" t="s">
        <v>14</v>
      </c>
      <c r="D21" s="170"/>
      <c r="E21" s="60">
        <v>30</v>
      </c>
      <c r="F21" s="26">
        <f>SUM(F22:F24)</f>
        <v>445.5</v>
      </c>
      <c r="G21" s="182"/>
      <c r="H21" s="2">
        <f>SUM(H22:H24)</f>
        <v>0</v>
      </c>
      <c r="I21" s="26">
        <f>SUM(I22:I24)</f>
        <v>0</v>
      </c>
      <c r="J21" s="26"/>
      <c r="K21" s="26">
        <f t="shared" ref="K21" si="7">SUM(K22:K24)</f>
        <v>0</v>
      </c>
      <c r="M21" s="48"/>
    </row>
    <row r="22" spans="1:13" ht="30" x14ac:dyDescent="0.25">
      <c r="A22" s="192"/>
      <c r="B22" s="172"/>
      <c r="C22" s="161" t="s">
        <v>10</v>
      </c>
      <c r="D22" s="63" t="s">
        <v>67</v>
      </c>
      <c r="E22" s="64" t="s">
        <v>29</v>
      </c>
      <c r="F22" s="66">
        <v>313.8</v>
      </c>
      <c r="G22" s="182"/>
      <c r="H22" s="3"/>
      <c r="I22" s="28">
        <f t="shared" ref="I22:I27" si="8">ROUND(H22*F22,2)</f>
        <v>0</v>
      </c>
      <c r="J22" s="29">
        <v>24</v>
      </c>
      <c r="K22" s="28">
        <f t="shared" ref="K22:K24" si="9">ROUND(I22*J22,2)</f>
        <v>0</v>
      </c>
      <c r="M22" s="48"/>
    </row>
    <row r="23" spans="1:13" x14ac:dyDescent="0.25">
      <c r="A23" s="192"/>
      <c r="B23" s="172"/>
      <c r="C23" s="161" t="s">
        <v>9</v>
      </c>
      <c r="D23" s="63" t="s">
        <v>68</v>
      </c>
      <c r="E23" s="64" t="s">
        <v>29</v>
      </c>
      <c r="F23" s="66">
        <v>75</v>
      </c>
      <c r="G23" s="182"/>
      <c r="H23" s="3"/>
      <c r="I23" s="28">
        <f t="shared" si="8"/>
        <v>0</v>
      </c>
      <c r="J23" s="29">
        <v>24</v>
      </c>
      <c r="K23" s="28">
        <f t="shared" si="9"/>
        <v>0</v>
      </c>
      <c r="M23" s="48"/>
    </row>
    <row r="24" spans="1:13" x14ac:dyDescent="0.25">
      <c r="A24" s="192"/>
      <c r="B24" s="172"/>
      <c r="C24" s="161" t="s">
        <v>7</v>
      </c>
      <c r="D24" s="63" t="s">
        <v>44</v>
      </c>
      <c r="E24" s="64" t="s">
        <v>29</v>
      </c>
      <c r="F24" s="66">
        <v>56.7</v>
      </c>
      <c r="G24" s="182"/>
      <c r="H24" s="3"/>
      <c r="I24" s="28">
        <f t="shared" si="8"/>
        <v>0</v>
      </c>
      <c r="J24" s="29">
        <v>24</v>
      </c>
      <c r="K24" s="28">
        <f t="shared" si="9"/>
        <v>0</v>
      </c>
      <c r="M24" s="48"/>
    </row>
    <row r="25" spans="1:13" ht="14.45" customHeight="1" x14ac:dyDescent="0.25">
      <c r="A25" s="192"/>
      <c r="B25" s="172"/>
      <c r="C25" s="169" t="s">
        <v>26</v>
      </c>
      <c r="D25" s="170"/>
      <c r="E25" s="71">
        <v>22</v>
      </c>
      <c r="F25" s="37">
        <f>SUM(F26:F28)</f>
        <v>331.2</v>
      </c>
      <c r="G25" s="182"/>
      <c r="H25" s="11">
        <f t="shared" ref="H25:K25" si="10">SUM(H26:H28)</f>
        <v>0</v>
      </c>
      <c r="I25" s="37">
        <f>SUM(I26:I28)</f>
        <v>0</v>
      </c>
      <c r="J25" s="37"/>
      <c r="K25" s="37">
        <f t="shared" si="10"/>
        <v>0</v>
      </c>
      <c r="M25" s="48"/>
    </row>
    <row r="26" spans="1:13" ht="45" x14ac:dyDescent="0.25">
      <c r="A26" s="192"/>
      <c r="B26" s="172"/>
      <c r="C26" s="161" t="s">
        <v>10</v>
      </c>
      <c r="D26" s="63" t="s">
        <v>69</v>
      </c>
      <c r="E26" s="64" t="s">
        <v>29</v>
      </c>
      <c r="F26" s="66">
        <v>239.7</v>
      </c>
      <c r="G26" s="182"/>
      <c r="H26" s="3"/>
      <c r="I26" s="28">
        <f t="shared" si="8"/>
        <v>0</v>
      </c>
      <c r="J26" s="29">
        <v>24</v>
      </c>
      <c r="K26" s="28">
        <f t="shared" ref="K26:K28" si="11">ROUND(I26*J26,2)</f>
        <v>0</v>
      </c>
      <c r="M26" s="48"/>
    </row>
    <row r="27" spans="1:13" x14ac:dyDescent="0.25">
      <c r="A27" s="192"/>
      <c r="B27" s="172"/>
      <c r="C27" s="161" t="s">
        <v>9</v>
      </c>
      <c r="D27" s="63" t="s">
        <v>68</v>
      </c>
      <c r="E27" s="64"/>
      <c r="F27" s="66">
        <v>37.799999999999997</v>
      </c>
      <c r="G27" s="182"/>
      <c r="H27" s="3"/>
      <c r="I27" s="28">
        <f t="shared" si="8"/>
        <v>0</v>
      </c>
      <c r="J27" s="29">
        <v>24</v>
      </c>
      <c r="K27" s="28">
        <f t="shared" si="11"/>
        <v>0</v>
      </c>
      <c r="M27" s="48"/>
    </row>
    <row r="28" spans="1:13" x14ac:dyDescent="0.25">
      <c r="A28" s="192"/>
      <c r="B28" s="172"/>
      <c r="C28" s="161" t="s">
        <v>7</v>
      </c>
      <c r="D28" s="63" t="s">
        <v>44</v>
      </c>
      <c r="E28" s="64" t="s">
        <v>29</v>
      </c>
      <c r="F28" s="66">
        <v>53.7</v>
      </c>
      <c r="G28" s="182"/>
      <c r="H28" s="3"/>
      <c r="I28" s="28">
        <f>ROUND(H28*F28,2)</f>
        <v>0</v>
      </c>
      <c r="J28" s="29">
        <v>24</v>
      </c>
      <c r="K28" s="28">
        <f t="shared" si="11"/>
        <v>0</v>
      </c>
      <c r="M28" s="48"/>
    </row>
    <row r="29" spans="1:13" x14ac:dyDescent="0.25">
      <c r="A29" s="192"/>
      <c r="B29" s="172"/>
      <c r="C29" s="161" t="s">
        <v>10</v>
      </c>
      <c r="D29" s="31" t="s">
        <v>20</v>
      </c>
      <c r="E29" s="72" t="s">
        <v>29</v>
      </c>
      <c r="F29" s="73">
        <v>206</v>
      </c>
      <c r="G29" s="182"/>
      <c r="H29" s="12"/>
      <c r="I29" s="30">
        <f t="shared" ref="I29" si="12">ROUND(H29*F29,2)</f>
        <v>0</v>
      </c>
      <c r="J29" s="38">
        <v>24</v>
      </c>
      <c r="K29" s="30">
        <f t="shared" ref="K29" si="13">ROUND(I29*J29,2)</f>
        <v>0</v>
      </c>
      <c r="M29" s="48"/>
    </row>
    <row r="30" spans="1:13" x14ac:dyDescent="0.25">
      <c r="A30" s="192"/>
      <c r="B30" s="171" t="s">
        <v>35</v>
      </c>
      <c r="C30" s="171"/>
      <c r="D30" s="171"/>
      <c r="E30" s="162"/>
      <c r="F30" s="36">
        <f>F21+F25+F29</f>
        <v>982.7</v>
      </c>
      <c r="G30" s="182"/>
      <c r="H30" s="10">
        <f t="shared" ref="H30" si="14">H21+H25+H29</f>
        <v>0</v>
      </c>
      <c r="I30" s="36">
        <f>I21+I25+I29</f>
        <v>0</v>
      </c>
      <c r="J30" s="36"/>
      <c r="K30" s="36">
        <f>K21+K25+K29</f>
        <v>0</v>
      </c>
      <c r="L30" s="48"/>
      <c r="M30" s="48"/>
    </row>
    <row r="31" spans="1:13" ht="14.45" customHeight="1" x14ac:dyDescent="0.25">
      <c r="A31" s="192"/>
      <c r="B31" s="172" t="s">
        <v>11</v>
      </c>
      <c r="C31" s="231" t="s">
        <v>8</v>
      </c>
      <c r="D31" s="232"/>
      <c r="E31" s="74">
        <v>29</v>
      </c>
      <c r="F31" s="26">
        <f>SUM(F32:F34)</f>
        <v>383.8</v>
      </c>
      <c r="G31" s="182"/>
      <c r="H31" s="2">
        <f t="shared" ref="H31" si="15">SUM(H32:H34)</f>
        <v>0</v>
      </c>
      <c r="I31" s="26">
        <f>SUM(I32:I34)</f>
        <v>0</v>
      </c>
      <c r="J31" s="26"/>
      <c r="K31" s="26">
        <f>SUM(K32:K34)</f>
        <v>0</v>
      </c>
      <c r="M31" s="48"/>
    </row>
    <row r="32" spans="1:13" ht="30" x14ac:dyDescent="0.25">
      <c r="A32" s="192"/>
      <c r="B32" s="172"/>
      <c r="C32" s="161" t="s">
        <v>10</v>
      </c>
      <c r="D32" s="63" t="s">
        <v>67</v>
      </c>
      <c r="E32" s="75" t="s">
        <v>29</v>
      </c>
      <c r="F32" s="66">
        <v>292.60000000000002</v>
      </c>
      <c r="G32" s="182"/>
      <c r="H32" s="3"/>
      <c r="I32" s="28">
        <f t="shared" ref="I32:I34" si="16">ROUND(H32*F32,2)</f>
        <v>0</v>
      </c>
      <c r="J32" s="29">
        <v>24</v>
      </c>
      <c r="K32" s="28">
        <f t="shared" ref="K32:K34" si="17">ROUND(I32*J32,2)</f>
        <v>0</v>
      </c>
      <c r="M32" s="48"/>
    </row>
    <row r="33" spans="1:13" x14ac:dyDescent="0.25">
      <c r="A33" s="192"/>
      <c r="B33" s="172"/>
      <c r="C33" s="161" t="s">
        <v>9</v>
      </c>
      <c r="D33" s="76" t="s">
        <v>68</v>
      </c>
      <c r="E33" s="75" t="s">
        <v>29</v>
      </c>
      <c r="F33" s="66">
        <v>56.4</v>
      </c>
      <c r="G33" s="182"/>
      <c r="H33" s="3"/>
      <c r="I33" s="28">
        <f t="shared" si="16"/>
        <v>0</v>
      </c>
      <c r="J33" s="29">
        <v>24</v>
      </c>
      <c r="K33" s="28">
        <f t="shared" si="17"/>
        <v>0</v>
      </c>
      <c r="M33" s="48"/>
    </row>
    <row r="34" spans="1:13" x14ac:dyDescent="0.25">
      <c r="A34" s="192"/>
      <c r="B34" s="172"/>
      <c r="C34" s="161" t="s">
        <v>7</v>
      </c>
      <c r="D34" s="76" t="s">
        <v>44</v>
      </c>
      <c r="E34" s="75" t="s">
        <v>29</v>
      </c>
      <c r="F34" s="66">
        <v>34.799999999999997</v>
      </c>
      <c r="G34" s="182"/>
      <c r="H34" s="3"/>
      <c r="I34" s="28">
        <f t="shared" si="16"/>
        <v>0</v>
      </c>
      <c r="J34" s="29">
        <v>24</v>
      </c>
      <c r="K34" s="28">
        <f t="shared" si="17"/>
        <v>0</v>
      </c>
      <c r="M34" s="48"/>
    </row>
    <row r="35" spans="1:13" ht="14.45" customHeight="1" x14ac:dyDescent="0.25">
      <c r="A35" s="192"/>
      <c r="B35" s="172"/>
      <c r="C35" s="169" t="s">
        <v>57</v>
      </c>
      <c r="D35" s="170"/>
      <c r="E35" s="60">
        <v>21</v>
      </c>
      <c r="F35" s="26">
        <f>SUM(F36:F38)</f>
        <v>329.7</v>
      </c>
      <c r="G35" s="182"/>
      <c r="H35" s="2">
        <f t="shared" ref="H35:K35" si="18">SUM(H36:H38)</f>
        <v>0</v>
      </c>
      <c r="I35" s="26">
        <f>SUM(I36:I38)</f>
        <v>0</v>
      </c>
      <c r="J35" s="26"/>
      <c r="K35" s="26">
        <f t="shared" si="18"/>
        <v>0</v>
      </c>
      <c r="M35" s="48"/>
    </row>
    <row r="36" spans="1:13" ht="30" x14ac:dyDescent="0.25">
      <c r="A36" s="192"/>
      <c r="B36" s="172"/>
      <c r="C36" s="161" t="s">
        <v>10</v>
      </c>
      <c r="D36" s="63" t="s">
        <v>70</v>
      </c>
      <c r="E36" s="64" t="s">
        <v>29</v>
      </c>
      <c r="F36" s="66">
        <v>239.7</v>
      </c>
      <c r="G36" s="182"/>
      <c r="H36" s="3"/>
      <c r="I36" s="28">
        <f t="shared" ref="I36:I38" si="19">ROUND(H36*F36,2)</f>
        <v>0</v>
      </c>
      <c r="J36" s="29">
        <v>24</v>
      </c>
      <c r="K36" s="28">
        <f t="shared" ref="K36:K38" si="20">ROUND(I36*J36,2)</f>
        <v>0</v>
      </c>
      <c r="M36" s="48"/>
    </row>
    <row r="37" spans="1:13" x14ac:dyDescent="0.25">
      <c r="A37" s="192"/>
      <c r="B37" s="172"/>
      <c r="C37" s="161" t="s">
        <v>9</v>
      </c>
      <c r="D37" s="63" t="s">
        <v>66</v>
      </c>
      <c r="E37" s="64" t="s">
        <v>29</v>
      </c>
      <c r="F37" s="66">
        <v>55.8</v>
      </c>
      <c r="G37" s="182"/>
      <c r="H37" s="3"/>
      <c r="I37" s="28">
        <f t="shared" si="19"/>
        <v>0</v>
      </c>
      <c r="J37" s="29">
        <v>24</v>
      </c>
      <c r="K37" s="28">
        <f t="shared" si="20"/>
        <v>0</v>
      </c>
      <c r="M37" s="48"/>
    </row>
    <row r="38" spans="1:13" x14ac:dyDescent="0.25">
      <c r="A38" s="192"/>
      <c r="B38" s="172"/>
      <c r="C38" s="161" t="s">
        <v>7</v>
      </c>
      <c r="D38" s="63" t="s">
        <v>43</v>
      </c>
      <c r="E38" s="64" t="s">
        <v>29</v>
      </c>
      <c r="F38" s="66">
        <v>34.200000000000003</v>
      </c>
      <c r="G38" s="182"/>
      <c r="H38" s="3"/>
      <c r="I38" s="28">
        <f t="shared" si="19"/>
        <v>0</v>
      </c>
      <c r="J38" s="29">
        <v>24</v>
      </c>
      <c r="K38" s="28">
        <f t="shared" si="20"/>
        <v>0</v>
      </c>
      <c r="M38" s="48"/>
    </row>
    <row r="39" spans="1:13" x14ac:dyDescent="0.25">
      <c r="A39" s="192"/>
      <c r="B39" s="172"/>
      <c r="C39" s="179" t="s">
        <v>80</v>
      </c>
      <c r="D39" s="180"/>
      <c r="E39" s="60">
        <v>7</v>
      </c>
      <c r="F39" s="26">
        <f>SUM(F40:F42)</f>
        <v>74.7</v>
      </c>
      <c r="G39" s="182"/>
      <c r="H39" s="1">
        <f t="shared" ref="H39:K39" si="21">SUM(H40:H42)</f>
        <v>0</v>
      </c>
      <c r="I39" s="26">
        <f>SUM(I40:I42)</f>
        <v>0</v>
      </c>
      <c r="J39" s="26"/>
      <c r="K39" s="26">
        <f t="shared" si="21"/>
        <v>0</v>
      </c>
      <c r="M39" s="48"/>
    </row>
    <row r="40" spans="1:13" ht="30" x14ac:dyDescent="0.25">
      <c r="A40" s="192"/>
      <c r="B40" s="172"/>
      <c r="C40" s="77" t="s">
        <v>10</v>
      </c>
      <c r="D40" s="63" t="s">
        <v>81</v>
      </c>
      <c r="E40" s="64" t="s">
        <v>29</v>
      </c>
      <c r="F40" s="66">
        <v>51.21</v>
      </c>
      <c r="G40" s="182"/>
      <c r="H40" s="3"/>
      <c r="I40" s="28">
        <f t="shared" ref="I40:I42" si="22">ROUND(H40*F40,2)</f>
        <v>0</v>
      </c>
      <c r="J40" s="29">
        <v>24</v>
      </c>
      <c r="K40" s="28">
        <f t="shared" ref="K40:K42" si="23">ROUND(I40*J40,2)</f>
        <v>0</v>
      </c>
      <c r="M40" s="48"/>
    </row>
    <row r="41" spans="1:13" ht="15.75" thickBot="1" x14ac:dyDescent="0.3">
      <c r="A41" s="192"/>
      <c r="B41" s="172"/>
      <c r="C41" s="77" t="s">
        <v>9</v>
      </c>
      <c r="D41" s="63" t="s">
        <v>34</v>
      </c>
      <c r="E41" s="64" t="s">
        <v>29</v>
      </c>
      <c r="F41" s="66">
        <v>19.3</v>
      </c>
      <c r="G41" s="182"/>
      <c r="H41" s="3"/>
      <c r="I41" s="28">
        <f t="shared" si="22"/>
        <v>0</v>
      </c>
      <c r="J41" s="29">
        <v>24</v>
      </c>
      <c r="K41" s="28">
        <f t="shared" si="23"/>
        <v>0</v>
      </c>
      <c r="M41" s="48"/>
    </row>
    <row r="42" spans="1:13" ht="15.75" thickBot="1" x14ac:dyDescent="0.3">
      <c r="A42" s="192"/>
      <c r="B42" s="172"/>
      <c r="C42" s="77" t="s">
        <v>7</v>
      </c>
      <c r="D42" s="63" t="s">
        <v>41</v>
      </c>
      <c r="E42" s="64" t="s">
        <v>29</v>
      </c>
      <c r="F42" s="66">
        <v>4.1900000000000004</v>
      </c>
      <c r="G42" s="182"/>
      <c r="H42" s="3"/>
      <c r="I42" s="28">
        <f t="shared" si="22"/>
        <v>0</v>
      </c>
      <c r="J42" s="29">
        <v>24</v>
      </c>
      <c r="K42" s="28">
        <f t="shared" si="23"/>
        <v>0</v>
      </c>
      <c r="M42" s="49"/>
    </row>
    <row r="43" spans="1:13" x14ac:dyDescent="0.25">
      <c r="A43" s="192"/>
      <c r="B43" s="172"/>
      <c r="C43" s="161" t="s">
        <v>10</v>
      </c>
      <c r="D43" s="67" t="s">
        <v>20</v>
      </c>
      <c r="E43" s="68" t="s">
        <v>29</v>
      </c>
      <c r="F43" s="69">
        <v>208.94</v>
      </c>
      <c r="G43" s="182"/>
      <c r="H43" s="4"/>
      <c r="I43" s="30">
        <f t="shared" ref="I43" si="24">ROUND(H43*F43,2)</f>
        <v>0</v>
      </c>
      <c r="J43" s="31">
        <v>24</v>
      </c>
      <c r="K43" s="30">
        <f t="shared" ref="K43" si="25">ROUND(I43*J43,2)</f>
        <v>0</v>
      </c>
      <c r="M43" s="48"/>
    </row>
    <row r="44" spans="1:13" x14ac:dyDescent="0.25">
      <c r="A44" s="192"/>
      <c r="B44" s="171" t="s">
        <v>35</v>
      </c>
      <c r="C44" s="171"/>
      <c r="D44" s="171"/>
      <c r="E44" s="162"/>
      <c r="F44" s="36">
        <f>F31+F35+F39+F43</f>
        <v>997.1400000000001</v>
      </c>
      <c r="G44" s="182"/>
      <c r="H44" s="6">
        <f>H31+H35+H39+H43</f>
        <v>0</v>
      </c>
      <c r="I44" s="36">
        <f>I31+I35+I39+I43</f>
        <v>0</v>
      </c>
      <c r="J44" s="36"/>
      <c r="K44" s="36">
        <f>K31+K35+K39+K43</f>
        <v>0</v>
      </c>
      <c r="L44" s="48"/>
      <c r="M44" s="48"/>
    </row>
    <row r="45" spans="1:13" s="78" customFormat="1" ht="14.45" customHeight="1" x14ac:dyDescent="0.25">
      <c r="A45" s="192"/>
      <c r="B45" s="172">
        <v>0</v>
      </c>
      <c r="C45" s="177" t="s">
        <v>15</v>
      </c>
      <c r="D45" s="178"/>
      <c r="E45" s="71">
        <v>32</v>
      </c>
      <c r="F45" s="39">
        <f>SUM(F46:F48)</f>
        <v>313.43999999999994</v>
      </c>
      <c r="G45" s="182"/>
      <c r="H45" s="13">
        <f t="shared" ref="H45:K45" si="26">SUM(H46:H48)</f>
        <v>0</v>
      </c>
      <c r="I45" s="39">
        <f t="shared" si="26"/>
        <v>0</v>
      </c>
      <c r="J45" s="39"/>
      <c r="K45" s="39">
        <f t="shared" si="26"/>
        <v>0</v>
      </c>
      <c r="L45" s="51"/>
      <c r="M45" s="48"/>
    </row>
    <row r="46" spans="1:13" s="78" customFormat="1" x14ac:dyDescent="0.25">
      <c r="A46" s="192"/>
      <c r="B46" s="172"/>
      <c r="C46" s="161" t="s">
        <v>10</v>
      </c>
      <c r="D46" s="29" t="s">
        <v>71</v>
      </c>
      <c r="E46" s="29" t="s">
        <v>29</v>
      </c>
      <c r="F46" s="79">
        <v>163.19999999999999</v>
      </c>
      <c r="G46" s="182"/>
      <c r="H46" s="3"/>
      <c r="I46" s="28">
        <f t="shared" ref="I46:I48" si="27">ROUND(H46*F46,2)</f>
        <v>0</v>
      </c>
      <c r="J46" s="29">
        <v>24</v>
      </c>
      <c r="K46" s="28">
        <f t="shared" ref="K46:K48" si="28">ROUND(I46*J46,2)</f>
        <v>0</v>
      </c>
      <c r="L46" s="51"/>
      <c r="M46" s="48"/>
    </row>
    <row r="47" spans="1:13" s="78" customFormat="1" x14ac:dyDescent="0.25">
      <c r="A47" s="192"/>
      <c r="B47" s="172"/>
      <c r="C47" s="161" t="s">
        <v>9</v>
      </c>
      <c r="D47" s="63" t="s">
        <v>36</v>
      </c>
      <c r="E47" s="64" t="s">
        <v>29</v>
      </c>
      <c r="F47" s="66">
        <v>132.84</v>
      </c>
      <c r="G47" s="182"/>
      <c r="H47" s="3"/>
      <c r="I47" s="28">
        <f t="shared" si="27"/>
        <v>0</v>
      </c>
      <c r="J47" s="29">
        <v>24</v>
      </c>
      <c r="K47" s="28">
        <f t="shared" si="28"/>
        <v>0</v>
      </c>
      <c r="L47" s="51"/>
      <c r="M47" s="48"/>
    </row>
    <row r="48" spans="1:13" s="78" customFormat="1" x14ac:dyDescent="0.25">
      <c r="A48" s="192"/>
      <c r="B48" s="172"/>
      <c r="C48" s="161" t="s">
        <v>7</v>
      </c>
      <c r="D48" s="63" t="s">
        <v>43</v>
      </c>
      <c r="E48" s="64" t="s">
        <v>29</v>
      </c>
      <c r="F48" s="66">
        <v>17.399999999999999</v>
      </c>
      <c r="G48" s="182"/>
      <c r="H48" s="3"/>
      <c r="I48" s="28">
        <f t="shared" si="27"/>
        <v>0</v>
      </c>
      <c r="J48" s="29">
        <v>24</v>
      </c>
      <c r="K48" s="28">
        <f t="shared" si="28"/>
        <v>0</v>
      </c>
      <c r="L48" s="51"/>
      <c r="M48" s="48"/>
    </row>
    <row r="49" spans="1:13" ht="14.45" customHeight="1" x14ac:dyDescent="0.25">
      <c r="A49" s="192"/>
      <c r="B49" s="172"/>
      <c r="C49" s="169" t="s">
        <v>16</v>
      </c>
      <c r="D49" s="170"/>
      <c r="E49" s="60">
        <v>16</v>
      </c>
      <c r="F49" s="34">
        <f>+F50</f>
        <v>226.2</v>
      </c>
      <c r="G49" s="182"/>
      <c r="H49" s="14">
        <f>+H50</f>
        <v>0</v>
      </c>
      <c r="I49" s="40">
        <f>+I50</f>
        <v>0</v>
      </c>
      <c r="J49" s="41"/>
      <c r="K49" s="42">
        <f>+K50</f>
        <v>0</v>
      </c>
      <c r="M49" s="48"/>
    </row>
    <row r="50" spans="1:13" ht="35.25" customHeight="1" x14ac:dyDescent="0.25">
      <c r="A50" s="192"/>
      <c r="B50" s="172"/>
      <c r="C50" s="161" t="s">
        <v>9</v>
      </c>
      <c r="D50" s="63" t="s">
        <v>38</v>
      </c>
      <c r="E50" s="64" t="s">
        <v>29</v>
      </c>
      <c r="F50" s="65">
        <v>226.2</v>
      </c>
      <c r="G50" s="182"/>
      <c r="H50" s="3"/>
      <c r="I50" s="28">
        <f t="shared" ref="I50" si="29">ROUND(H50*F50,2)</f>
        <v>0</v>
      </c>
      <c r="J50" s="43">
        <v>24</v>
      </c>
      <c r="K50" s="28">
        <f t="shared" ref="K50" si="30">ROUND(I50*J50,2)</f>
        <v>0</v>
      </c>
      <c r="M50" s="48"/>
    </row>
    <row r="51" spans="1:13" ht="26.25" customHeight="1" x14ac:dyDescent="0.25">
      <c r="A51" s="192"/>
      <c r="B51" s="172"/>
      <c r="C51" s="179" t="s">
        <v>117</v>
      </c>
      <c r="D51" s="180"/>
      <c r="E51" s="60">
        <v>14</v>
      </c>
      <c r="F51" s="34">
        <f>+F52</f>
        <v>219</v>
      </c>
      <c r="G51" s="182"/>
      <c r="H51" s="8">
        <f t="shared" ref="H51:K51" si="31">+H52</f>
        <v>0</v>
      </c>
      <c r="I51" s="34">
        <f t="shared" si="31"/>
        <v>0</v>
      </c>
      <c r="J51" s="34"/>
      <c r="K51" s="34">
        <f t="shared" si="31"/>
        <v>0</v>
      </c>
      <c r="M51" s="48"/>
    </row>
    <row r="52" spans="1:13" ht="30" x14ac:dyDescent="0.25">
      <c r="A52" s="192"/>
      <c r="B52" s="172"/>
      <c r="C52" s="161" t="s">
        <v>10</v>
      </c>
      <c r="D52" s="63" t="s">
        <v>33</v>
      </c>
      <c r="E52" s="64" t="s">
        <v>29</v>
      </c>
      <c r="F52" s="66">
        <v>219</v>
      </c>
      <c r="G52" s="182"/>
      <c r="H52" s="3"/>
      <c r="I52" s="28">
        <f t="shared" ref="I52:I76" si="32">ROUND(H52*F52,2)</f>
        <v>0</v>
      </c>
      <c r="J52" s="29">
        <v>24</v>
      </c>
      <c r="K52" s="28">
        <f t="shared" ref="K52:K64" si="33">ROUND(I52*J52,2)</f>
        <v>0</v>
      </c>
      <c r="M52" s="48"/>
    </row>
    <row r="53" spans="1:13" x14ac:dyDescent="0.25">
      <c r="A53" s="192"/>
      <c r="B53" s="172"/>
      <c r="C53" s="161" t="s">
        <v>10</v>
      </c>
      <c r="D53" s="67" t="s">
        <v>21</v>
      </c>
      <c r="E53" s="70" t="s">
        <v>29</v>
      </c>
      <c r="F53" s="69">
        <v>240.12</v>
      </c>
      <c r="G53" s="182"/>
      <c r="H53" s="3"/>
      <c r="I53" s="30">
        <f t="shared" si="32"/>
        <v>0</v>
      </c>
      <c r="J53" s="31">
        <v>24</v>
      </c>
      <c r="K53" s="30">
        <f t="shared" si="33"/>
        <v>0</v>
      </c>
      <c r="M53" s="48"/>
    </row>
    <row r="54" spans="1:13" x14ac:dyDescent="0.25">
      <c r="A54" s="192"/>
      <c r="B54" s="171" t="s">
        <v>35</v>
      </c>
      <c r="C54" s="171"/>
      <c r="D54" s="171"/>
      <c r="E54" s="162"/>
      <c r="F54" s="36">
        <f>F45+F49+F51+F53</f>
        <v>998.75999999999988</v>
      </c>
      <c r="G54" s="182"/>
      <c r="H54" s="6">
        <f t="shared" ref="H54:K54" si="34">H45+H49+H51+H53</f>
        <v>0</v>
      </c>
      <c r="I54" s="36">
        <f>I45+I49+I51+I53</f>
        <v>0</v>
      </c>
      <c r="J54" s="36"/>
      <c r="K54" s="36">
        <f t="shared" si="34"/>
        <v>0</v>
      </c>
      <c r="L54" s="48"/>
      <c r="M54" s="48"/>
    </row>
    <row r="55" spans="1:13" x14ac:dyDescent="0.25">
      <c r="A55" s="192"/>
      <c r="B55" s="197">
        <v>-1</v>
      </c>
      <c r="C55" s="161" t="s">
        <v>9</v>
      </c>
      <c r="D55" s="80" t="s">
        <v>17</v>
      </c>
      <c r="E55" s="70">
        <v>19</v>
      </c>
      <c r="F55" s="81">
        <v>343.76</v>
      </c>
      <c r="G55" s="182"/>
      <c r="H55" s="15"/>
      <c r="I55" s="44">
        <f t="shared" si="32"/>
        <v>0</v>
      </c>
      <c r="J55" s="31">
        <v>24</v>
      </c>
      <c r="K55" s="44">
        <f t="shared" si="33"/>
        <v>0</v>
      </c>
      <c r="M55" s="48"/>
    </row>
    <row r="56" spans="1:13" x14ac:dyDescent="0.25">
      <c r="A56" s="192"/>
      <c r="B56" s="198"/>
      <c r="C56" s="161" t="s">
        <v>10</v>
      </c>
      <c r="D56" s="80" t="s">
        <v>20</v>
      </c>
      <c r="E56" s="70" t="s">
        <v>29</v>
      </c>
      <c r="F56" s="81">
        <v>66.44</v>
      </c>
      <c r="G56" s="182"/>
      <c r="H56" s="15"/>
      <c r="I56" s="44">
        <f t="shared" si="32"/>
        <v>0</v>
      </c>
      <c r="J56" s="31">
        <v>24</v>
      </c>
      <c r="K56" s="44">
        <f t="shared" si="33"/>
        <v>0</v>
      </c>
      <c r="M56" s="48"/>
    </row>
    <row r="57" spans="1:13" x14ac:dyDescent="0.25">
      <c r="A57" s="192"/>
      <c r="B57" s="198"/>
      <c r="C57" s="161" t="s">
        <v>10</v>
      </c>
      <c r="D57" s="80" t="s">
        <v>19</v>
      </c>
      <c r="E57" s="70">
        <v>1</v>
      </c>
      <c r="F57" s="81">
        <v>36.54</v>
      </c>
      <c r="G57" s="182"/>
      <c r="H57" s="15"/>
      <c r="I57" s="44">
        <f t="shared" si="32"/>
        <v>0</v>
      </c>
      <c r="J57" s="31">
        <v>24</v>
      </c>
      <c r="K57" s="44">
        <f t="shared" si="33"/>
        <v>0</v>
      </c>
      <c r="M57" s="48"/>
    </row>
    <row r="58" spans="1:13" ht="15" customHeight="1" x14ac:dyDescent="0.25">
      <c r="A58" s="192"/>
      <c r="B58" s="199"/>
      <c r="C58" s="161" t="s">
        <v>10</v>
      </c>
      <c r="D58" s="80" t="s">
        <v>20</v>
      </c>
      <c r="E58" s="70" t="s">
        <v>29</v>
      </c>
      <c r="F58" s="81">
        <v>189.5</v>
      </c>
      <c r="G58" s="182"/>
      <c r="H58" s="15"/>
      <c r="I58" s="44">
        <f t="shared" si="32"/>
        <v>0</v>
      </c>
      <c r="J58" s="31">
        <v>24</v>
      </c>
      <c r="K58" s="44">
        <f t="shared" si="33"/>
        <v>0</v>
      </c>
      <c r="M58" s="48"/>
    </row>
    <row r="59" spans="1:13" ht="15.75" customHeight="1" x14ac:dyDescent="0.25">
      <c r="A59" s="192"/>
      <c r="B59" s="171" t="s">
        <v>35</v>
      </c>
      <c r="C59" s="171"/>
      <c r="D59" s="171"/>
      <c r="E59" s="162"/>
      <c r="F59" s="36">
        <f>F55+F56+F57+F58</f>
        <v>636.24</v>
      </c>
      <c r="G59" s="183"/>
      <c r="H59" s="6">
        <f t="shared" ref="H59:K59" si="35">H55+H56+H57+H58</f>
        <v>0</v>
      </c>
      <c r="I59" s="36">
        <f>I55+I56+I57+I58</f>
        <v>0</v>
      </c>
      <c r="J59" s="36"/>
      <c r="K59" s="36">
        <f t="shared" si="35"/>
        <v>0</v>
      </c>
      <c r="L59" s="48"/>
      <c r="M59" s="48"/>
    </row>
    <row r="60" spans="1:13" ht="28.5" x14ac:dyDescent="0.25">
      <c r="A60" s="192" t="s">
        <v>2</v>
      </c>
      <c r="B60" s="197">
        <v>0</v>
      </c>
      <c r="C60" s="161" t="s">
        <v>9</v>
      </c>
      <c r="D60" s="80" t="s">
        <v>119</v>
      </c>
      <c r="E60" s="70">
        <v>28</v>
      </c>
      <c r="F60" s="82">
        <v>322.97000000000003</v>
      </c>
      <c r="G60" s="184" t="s">
        <v>60</v>
      </c>
      <c r="H60" s="15"/>
      <c r="I60" s="44">
        <f t="shared" si="32"/>
        <v>0</v>
      </c>
      <c r="J60" s="31">
        <v>24</v>
      </c>
      <c r="K60" s="44">
        <f t="shared" si="33"/>
        <v>0</v>
      </c>
      <c r="M60" s="48"/>
    </row>
    <row r="61" spans="1:13" x14ac:dyDescent="0.25">
      <c r="A61" s="192"/>
      <c r="B61" s="198"/>
      <c r="C61" s="161" t="s">
        <v>10</v>
      </c>
      <c r="D61" s="80" t="s">
        <v>20</v>
      </c>
      <c r="E61" s="70" t="s">
        <v>29</v>
      </c>
      <c r="F61" s="83">
        <v>95.03</v>
      </c>
      <c r="G61" s="185"/>
      <c r="H61" s="15"/>
      <c r="I61" s="44">
        <f t="shared" si="32"/>
        <v>0</v>
      </c>
      <c r="J61" s="31">
        <v>24</v>
      </c>
      <c r="K61" s="44">
        <f t="shared" si="33"/>
        <v>0</v>
      </c>
      <c r="M61" s="48"/>
    </row>
    <row r="62" spans="1:13" x14ac:dyDescent="0.25">
      <c r="A62" s="192"/>
      <c r="B62" s="198"/>
      <c r="C62" s="161" t="s">
        <v>11</v>
      </c>
      <c r="D62" s="80" t="s">
        <v>76</v>
      </c>
      <c r="E62" s="70">
        <v>13</v>
      </c>
      <c r="F62" s="82">
        <v>83.1</v>
      </c>
      <c r="G62" s="185"/>
      <c r="H62" s="15"/>
      <c r="I62" s="44">
        <f t="shared" si="32"/>
        <v>0</v>
      </c>
      <c r="J62" s="31">
        <v>24</v>
      </c>
      <c r="K62" s="44">
        <f t="shared" si="33"/>
        <v>0</v>
      </c>
      <c r="M62" s="48"/>
    </row>
    <row r="63" spans="1:13" x14ac:dyDescent="0.25">
      <c r="A63" s="192"/>
      <c r="B63" s="198"/>
      <c r="C63" s="161" t="s">
        <v>10</v>
      </c>
      <c r="D63" s="84" t="s">
        <v>20</v>
      </c>
      <c r="E63" s="72" t="s">
        <v>29</v>
      </c>
      <c r="F63" s="83">
        <v>32.9</v>
      </c>
      <c r="G63" s="185"/>
      <c r="H63" s="15"/>
      <c r="I63" s="44">
        <f t="shared" si="32"/>
        <v>0</v>
      </c>
      <c r="J63" s="31">
        <v>24</v>
      </c>
      <c r="K63" s="44">
        <f t="shared" si="33"/>
        <v>0</v>
      </c>
      <c r="M63" s="48"/>
    </row>
    <row r="64" spans="1:13" x14ac:dyDescent="0.25">
      <c r="A64" s="192"/>
      <c r="B64" s="198"/>
      <c r="C64" s="161" t="s">
        <v>9</v>
      </c>
      <c r="D64" s="84" t="s">
        <v>27</v>
      </c>
      <c r="E64" s="72">
        <v>25</v>
      </c>
      <c r="F64" s="81">
        <v>266.79000000000002</v>
      </c>
      <c r="G64" s="185"/>
      <c r="H64" s="15"/>
      <c r="I64" s="44">
        <f t="shared" si="32"/>
        <v>0</v>
      </c>
      <c r="J64" s="31">
        <v>24</v>
      </c>
      <c r="K64" s="44">
        <f t="shared" si="33"/>
        <v>0</v>
      </c>
      <c r="M64" s="48"/>
    </row>
    <row r="65" spans="1:13" ht="14.45" customHeight="1" x14ac:dyDescent="0.25">
      <c r="A65" s="192"/>
      <c r="B65" s="198"/>
      <c r="C65" s="194" t="s">
        <v>77</v>
      </c>
      <c r="D65" s="195"/>
      <c r="E65" s="85">
        <v>7</v>
      </c>
      <c r="F65" s="26">
        <f>SUM(F66:F67)</f>
        <v>69.48</v>
      </c>
      <c r="G65" s="185"/>
      <c r="H65" s="1">
        <f t="shared" ref="H65:K65" si="36">SUM(H66:H67)</f>
        <v>0</v>
      </c>
      <c r="I65" s="26">
        <f t="shared" si="36"/>
        <v>0</v>
      </c>
      <c r="J65" s="26"/>
      <c r="K65" s="26">
        <f t="shared" si="36"/>
        <v>0</v>
      </c>
      <c r="M65" s="48"/>
    </row>
    <row r="66" spans="1:13" x14ac:dyDescent="0.25">
      <c r="A66" s="192"/>
      <c r="B66" s="198"/>
      <c r="C66" s="161" t="s">
        <v>9</v>
      </c>
      <c r="D66" s="29" t="s">
        <v>72</v>
      </c>
      <c r="E66" s="86" t="s">
        <v>29</v>
      </c>
      <c r="F66" s="66">
        <v>58</v>
      </c>
      <c r="G66" s="185"/>
      <c r="H66" s="3"/>
      <c r="I66" s="28">
        <f t="shared" si="32"/>
        <v>0</v>
      </c>
      <c r="J66" s="29">
        <v>24</v>
      </c>
      <c r="K66" s="28">
        <f t="shared" ref="K66:K68" si="37">ROUND(I66*J66,2)</f>
        <v>0</v>
      </c>
      <c r="M66" s="48"/>
    </row>
    <row r="67" spans="1:13" x14ac:dyDescent="0.25">
      <c r="A67" s="192"/>
      <c r="B67" s="198"/>
      <c r="C67" s="161" t="s">
        <v>7</v>
      </c>
      <c r="D67" s="29" t="s">
        <v>37</v>
      </c>
      <c r="E67" s="86" t="s">
        <v>29</v>
      </c>
      <c r="F67" s="66">
        <v>11.48</v>
      </c>
      <c r="G67" s="185"/>
      <c r="H67" s="3"/>
      <c r="I67" s="28">
        <f t="shared" si="32"/>
        <v>0</v>
      </c>
      <c r="J67" s="29">
        <v>24</v>
      </c>
      <c r="K67" s="28">
        <f t="shared" si="37"/>
        <v>0</v>
      </c>
      <c r="M67" s="48"/>
    </row>
    <row r="68" spans="1:13" x14ac:dyDescent="0.25">
      <c r="A68" s="192"/>
      <c r="B68" s="199"/>
      <c r="C68" s="161" t="s">
        <v>10</v>
      </c>
      <c r="D68" s="31" t="s">
        <v>21</v>
      </c>
      <c r="E68" s="87" t="s">
        <v>29</v>
      </c>
      <c r="F68" s="69">
        <v>95.71</v>
      </c>
      <c r="G68" s="185"/>
      <c r="H68" s="5"/>
      <c r="I68" s="30">
        <f t="shared" si="32"/>
        <v>0</v>
      </c>
      <c r="J68" s="31">
        <v>24</v>
      </c>
      <c r="K68" s="30">
        <f t="shared" si="37"/>
        <v>0</v>
      </c>
      <c r="M68" s="48"/>
    </row>
    <row r="69" spans="1:13" x14ac:dyDescent="0.25">
      <c r="A69" s="192"/>
      <c r="B69" s="193" t="s">
        <v>40</v>
      </c>
      <c r="C69" s="193"/>
      <c r="D69" s="193"/>
      <c r="E69" s="166"/>
      <c r="F69" s="36">
        <f>F60+F61+F62+F63+F65+F64+F68</f>
        <v>965.98</v>
      </c>
      <c r="G69" s="185"/>
      <c r="H69" s="6">
        <f t="shared" ref="H69:K69" si="38">H60+H61+H62+H63+H65+H64+H68</f>
        <v>0</v>
      </c>
      <c r="I69" s="36">
        <f>I60+I61+I62+I63+I65+I64+I68</f>
        <v>0</v>
      </c>
      <c r="J69" s="36"/>
      <c r="K69" s="36">
        <f t="shared" si="38"/>
        <v>0</v>
      </c>
      <c r="L69" s="48"/>
      <c r="M69" s="48"/>
    </row>
    <row r="70" spans="1:13" x14ac:dyDescent="0.25">
      <c r="A70" s="192"/>
      <c r="B70" s="172" t="s">
        <v>12</v>
      </c>
      <c r="C70" s="161" t="s">
        <v>10</v>
      </c>
      <c r="D70" s="88" t="s">
        <v>19</v>
      </c>
      <c r="E70" s="89">
        <v>10</v>
      </c>
      <c r="F70" s="69">
        <v>216.35</v>
      </c>
      <c r="G70" s="185"/>
      <c r="H70" s="5"/>
      <c r="I70" s="30">
        <f t="shared" si="32"/>
        <v>0</v>
      </c>
      <c r="J70" s="31">
        <v>24</v>
      </c>
      <c r="K70" s="44">
        <f t="shared" ref="K70:K71" si="39">ROUND(I70*J70,2)</f>
        <v>0</v>
      </c>
      <c r="M70" s="48"/>
    </row>
    <row r="71" spans="1:13" ht="31.5" customHeight="1" x14ac:dyDescent="0.25">
      <c r="A71" s="192"/>
      <c r="B71" s="172"/>
      <c r="C71" s="161" t="s">
        <v>10</v>
      </c>
      <c r="D71" s="90" t="s">
        <v>20</v>
      </c>
      <c r="E71" s="91" t="s">
        <v>29</v>
      </c>
      <c r="F71" s="69">
        <v>136.19999999999999</v>
      </c>
      <c r="G71" s="185"/>
      <c r="H71" s="5"/>
      <c r="I71" s="30">
        <f t="shared" si="32"/>
        <v>0</v>
      </c>
      <c r="J71" s="31">
        <v>24</v>
      </c>
      <c r="K71" s="44">
        <f t="shared" si="39"/>
        <v>0</v>
      </c>
      <c r="M71" s="48"/>
    </row>
    <row r="72" spans="1:13" x14ac:dyDescent="0.25">
      <c r="A72" s="192"/>
      <c r="B72" s="176" t="s">
        <v>35</v>
      </c>
      <c r="C72" s="176"/>
      <c r="D72" s="176"/>
      <c r="E72" s="165"/>
      <c r="F72" s="45">
        <f>SUM(F70:F71)</f>
        <v>352.54999999999995</v>
      </c>
      <c r="G72" s="186"/>
      <c r="H72" s="16">
        <f t="shared" ref="H72:K72" si="40">SUM(H70:H71)</f>
        <v>0</v>
      </c>
      <c r="I72" s="45">
        <f>SUM(I70:I71)</f>
        <v>0</v>
      </c>
      <c r="J72" s="45"/>
      <c r="K72" s="45">
        <f t="shared" si="40"/>
        <v>0</v>
      </c>
      <c r="M72" s="48"/>
    </row>
    <row r="73" spans="1:13" x14ac:dyDescent="0.25">
      <c r="A73" s="172" t="s">
        <v>3</v>
      </c>
      <c r="B73" s="172">
        <v>1</v>
      </c>
      <c r="C73" s="161" t="s">
        <v>10</v>
      </c>
      <c r="D73" s="80" t="s">
        <v>22</v>
      </c>
      <c r="E73" s="70">
        <v>17</v>
      </c>
      <c r="F73" s="81">
        <v>388.74</v>
      </c>
      <c r="G73" s="184" t="s">
        <v>60</v>
      </c>
      <c r="H73" s="15"/>
      <c r="I73" s="44">
        <f t="shared" si="32"/>
        <v>0</v>
      </c>
      <c r="J73" s="31">
        <v>24</v>
      </c>
      <c r="K73" s="44">
        <f t="shared" ref="K73:K76" si="41">ROUND(I73*J73,2)</f>
        <v>0</v>
      </c>
      <c r="M73" s="48"/>
    </row>
    <row r="74" spans="1:13" x14ac:dyDescent="0.25">
      <c r="A74" s="172"/>
      <c r="B74" s="172"/>
      <c r="C74" s="161" t="s">
        <v>10</v>
      </c>
      <c r="D74" s="80" t="s">
        <v>20</v>
      </c>
      <c r="E74" s="70" t="s">
        <v>29</v>
      </c>
      <c r="F74" s="81">
        <v>73.260000000000005</v>
      </c>
      <c r="G74" s="185"/>
      <c r="H74" s="15"/>
      <c r="I74" s="44">
        <f t="shared" si="32"/>
        <v>0</v>
      </c>
      <c r="J74" s="31">
        <v>24</v>
      </c>
      <c r="K74" s="44">
        <f t="shared" si="41"/>
        <v>0</v>
      </c>
      <c r="M74" s="48"/>
    </row>
    <row r="75" spans="1:13" x14ac:dyDescent="0.25">
      <c r="A75" s="172"/>
      <c r="B75" s="172"/>
      <c r="C75" s="161" t="s">
        <v>10</v>
      </c>
      <c r="D75" s="80" t="s">
        <v>23</v>
      </c>
      <c r="E75" s="70">
        <v>24</v>
      </c>
      <c r="F75" s="81">
        <v>516.24</v>
      </c>
      <c r="G75" s="185"/>
      <c r="H75" s="15"/>
      <c r="I75" s="44">
        <f t="shared" si="32"/>
        <v>0</v>
      </c>
      <c r="J75" s="31">
        <v>24</v>
      </c>
      <c r="K75" s="44">
        <f t="shared" si="41"/>
        <v>0</v>
      </c>
      <c r="M75" s="48"/>
    </row>
    <row r="76" spans="1:13" x14ac:dyDescent="0.25">
      <c r="A76" s="172"/>
      <c r="B76" s="172"/>
      <c r="C76" s="161" t="s">
        <v>10</v>
      </c>
      <c r="D76" s="80" t="s">
        <v>59</v>
      </c>
      <c r="E76" s="70" t="s">
        <v>29</v>
      </c>
      <c r="F76" s="81">
        <v>192.19</v>
      </c>
      <c r="G76" s="185"/>
      <c r="H76" s="15"/>
      <c r="I76" s="44">
        <f t="shared" si="32"/>
        <v>0</v>
      </c>
      <c r="J76" s="31">
        <v>24</v>
      </c>
      <c r="K76" s="44">
        <f t="shared" si="41"/>
        <v>0</v>
      </c>
      <c r="M76" s="48"/>
    </row>
    <row r="77" spans="1:13" x14ac:dyDescent="0.25">
      <c r="A77" s="172"/>
      <c r="B77" s="171" t="s">
        <v>35</v>
      </c>
      <c r="C77" s="171"/>
      <c r="D77" s="171"/>
      <c r="E77" s="162"/>
      <c r="F77" s="36">
        <f>SUM(F73:F76)</f>
        <v>1170.43</v>
      </c>
      <c r="G77" s="185"/>
      <c r="H77" s="6">
        <f t="shared" ref="H77:K77" si="42">SUM(H73:H76)</f>
        <v>0</v>
      </c>
      <c r="I77" s="36">
        <f>SUM(I73:I76)</f>
        <v>0</v>
      </c>
      <c r="J77" s="36"/>
      <c r="K77" s="36">
        <f t="shared" si="42"/>
        <v>0</v>
      </c>
      <c r="L77" s="48"/>
      <c r="M77" s="48"/>
    </row>
    <row r="78" spans="1:13" ht="14.45" customHeight="1" x14ac:dyDescent="0.25">
      <c r="A78" s="172"/>
      <c r="B78" s="197">
        <v>0</v>
      </c>
      <c r="C78" s="196" t="s">
        <v>78</v>
      </c>
      <c r="D78" s="196"/>
      <c r="E78" s="60">
        <v>29</v>
      </c>
      <c r="F78" s="26">
        <f>SUM(F79:F81)</f>
        <v>449.12</v>
      </c>
      <c r="G78" s="185"/>
      <c r="H78" s="1">
        <f t="shared" ref="H78:K78" si="43">SUM(H79:H81)</f>
        <v>0</v>
      </c>
      <c r="I78" s="26">
        <f>SUM(I79:I81)</f>
        <v>0</v>
      </c>
      <c r="J78" s="26"/>
      <c r="K78" s="26">
        <f t="shared" si="43"/>
        <v>0</v>
      </c>
      <c r="M78" s="48"/>
    </row>
    <row r="79" spans="1:13" ht="30" x14ac:dyDescent="0.25">
      <c r="A79" s="172"/>
      <c r="B79" s="198"/>
      <c r="C79" s="161" t="s">
        <v>10</v>
      </c>
      <c r="D79" s="63" t="s">
        <v>73</v>
      </c>
      <c r="E79" s="64" t="s">
        <v>29</v>
      </c>
      <c r="F79" s="66">
        <v>318.33999999999997</v>
      </c>
      <c r="G79" s="185"/>
      <c r="H79" s="3"/>
      <c r="I79" s="28">
        <f t="shared" ref="I79:I81" si="44">ROUND(H79*F79,2)</f>
        <v>0</v>
      </c>
      <c r="J79" s="29">
        <v>24</v>
      </c>
      <c r="K79" s="28">
        <f t="shared" ref="K79:K82" si="45">ROUND(I79*J79,2)</f>
        <v>0</v>
      </c>
      <c r="M79" s="48"/>
    </row>
    <row r="80" spans="1:13" x14ac:dyDescent="0.25">
      <c r="A80" s="172"/>
      <c r="B80" s="198"/>
      <c r="C80" s="161" t="s">
        <v>9</v>
      </c>
      <c r="D80" s="63" t="s">
        <v>42</v>
      </c>
      <c r="E80" s="64" t="s">
        <v>29</v>
      </c>
      <c r="F80" s="66">
        <v>94.78</v>
      </c>
      <c r="G80" s="185"/>
      <c r="H80" s="3"/>
      <c r="I80" s="28">
        <f t="shared" si="44"/>
        <v>0</v>
      </c>
      <c r="J80" s="29">
        <v>24</v>
      </c>
      <c r="K80" s="28">
        <f t="shared" si="45"/>
        <v>0</v>
      </c>
      <c r="M80" s="48"/>
    </row>
    <row r="81" spans="1:13" x14ac:dyDescent="0.25">
      <c r="A81" s="172"/>
      <c r="B81" s="198"/>
      <c r="C81" s="161" t="s">
        <v>7</v>
      </c>
      <c r="D81" s="63" t="s">
        <v>37</v>
      </c>
      <c r="E81" s="64" t="s">
        <v>29</v>
      </c>
      <c r="F81" s="66">
        <v>36</v>
      </c>
      <c r="G81" s="185"/>
      <c r="H81" s="3"/>
      <c r="I81" s="28">
        <f t="shared" si="44"/>
        <v>0</v>
      </c>
      <c r="J81" s="29">
        <v>24</v>
      </c>
      <c r="K81" s="28">
        <f t="shared" si="45"/>
        <v>0</v>
      </c>
      <c r="M81" s="48"/>
    </row>
    <row r="82" spans="1:13" x14ac:dyDescent="0.25">
      <c r="A82" s="172"/>
      <c r="B82" s="198"/>
      <c r="C82" s="92" t="s">
        <v>10</v>
      </c>
      <c r="D82" s="67" t="s">
        <v>20</v>
      </c>
      <c r="E82" s="68" t="s">
        <v>29</v>
      </c>
      <c r="F82" s="69">
        <f>207.13+18</f>
        <v>225.13</v>
      </c>
      <c r="G82" s="185"/>
      <c r="H82" s="5"/>
      <c r="I82" s="30">
        <f>H82*F82</f>
        <v>0</v>
      </c>
      <c r="J82" s="31">
        <v>24</v>
      </c>
      <c r="K82" s="30">
        <f t="shared" si="45"/>
        <v>0</v>
      </c>
      <c r="M82" s="48"/>
    </row>
    <row r="83" spans="1:13" ht="14.45" customHeight="1" x14ac:dyDescent="0.25">
      <c r="A83" s="172"/>
      <c r="B83" s="198"/>
      <c r="C83" s="196" t="s">
        <v>118</v>
      </c>
      <c r="D83" s="196"/>
      <c r="E83" s="60">
        <v>19</v>
      </c>
      <c r="F83" s="26">
        <v>320.58</v>
      </c>
      <c r="G83" s="185"/>
      <c r="H83" s="14">
        <f>SUM(H84:H86)</f>
        <v>0</v>
      </c>
      <c r="I83" s="42">
        <f>SUM(I84:I86)</f>
        <v>0</v>
      </c>
      <c r="J83" s="41"/>
      <c r="K83" s="42">
        <f>SUM(K84:K86)</f>
        <v>0</v>
      </c>
      <c r="M83" s="48"/>
    </row>
    <row r="84" spans="1:13" ht="26.25" customHeight="1" x14ac:dyDescent="0.25">
      <c r="A84" s="172"/>
      <c r="B84" s="198"/>
      <c r="C84" s="161" t="s">
        <v>10</v>
      </c>
      <c r="D84" s="63" t="s">
        <v>62</v>
      </c>
      <c r="E84" s="64" t="s">
        <v>29</v>
      </c>
      <c r="F84" s="66">
        <f>326+14.11</f>
        <v>340.11</v>
      </c>
      <c r="G84" s="185"/>
      <c r="H84" s="3"/>
      <c r="I84" s="28">
        <f t="shared" ref="I84:I87" si="46">ROUND(H84*F84,2)</f>
        <v>0</v>
      </c>
      <c r="J84" s="29">
        <v>24</v>
      </c>
      <c r="K84" s="28">
        <f t="shared" ref="K84:K87" si="47">ROUND(I84*J84,2)</f>
        <v>0</v>
      </c>
      <c r="M84" s="48"/>
    </row>
    <row r="85" spans="1:13" x14ac:dyDescent="0.25">
      <c r="A85" s="172"/>
      <c r="B85" s="198"/>
      <c r="C85" s="161" t="s">
        <v>9</v>
      </c>
      <c r="D85" s="63" t="s">
        <v>34</v>
      </c>
      <c r="E85" s="64" t="s">
        <v>29</v>
      </c>
      <c r="F85" s="66">
        <v>14</v>
      </c>
      <c r="G85" s="185"/>
      <c r="H85" s="3"/>
      <c r="I85" s="28">
        <f t="shared" si="46"/>
        <v>0</v>
      </c>
      <c r="J85" s="29">
        <v>24</v>
      </c>
      <c r="K85" s="28">
        <f t="shared" si="47"/>
        <v>0</v>
      </c>
      <c r="M85" s="48"/>
    </row>
    <row r="86" spans="1:13" x14ac:dyDescent="0.25">
      <c r="A86" s="172"/>
      <c r="B86" s="198"/>
      <c r="C86" s="161" t="s">
        <v>7</v>
      </c>
      <c r="D86" s="63" t="s">
        <v>41</v>
      </c>
      <c r="E86" s="64" t="s">
        <v>29</v>
      </c>
      <c r="F86" s="66">
        <v>30.9</v>
      </c>
      <c r="G86" s="185"/>
      <c r="H86" s="3"/>
      <c r="I86" s="28">
        <f t="shared" si="46"/>
        <v>0</v>
      </c>
      <c r="J86" s="29">
        <v>24</v>
      </c>
      <c r="K86" s="28">
        <f t="shared" si="47"/>
        <v>0</v>
      </c>
      <c r="M86" s="48"/>
    </row>
    <row r="87" spans="1:13" x14ac:dyDescent="0.25">
      <c r="A87" s="172"/>
      <c r="B87" s="199"/>
      <c r="C87" s="161" t="s">
        <v>10</v>
      </c>
      <c r="D87" s="90" t="s">
        <v>20</v>
      </c>
      <c r="E87" s="91" t="s">
        <v>29</v>
      </c>
      <c r="F87" s="73">
        <v>64.430000000000007</v>
      </c>
      <c r="G87" s="185"/>
      <c r="H87" s="5"/>
      <c r="I87" s="30">
        <f t="shared" si="46"/>
        <v>0</v>
      </c>
      <c r="J87" s="31">
        <v>24</v>
      </c>
      <c r="K87" s="30">
        <f t="shared" si="47"/>
        <v>0</v>
      </c>
      <c r="M87" s="48"/>
    </row>
    <row r="88" spans="1:13" x14ac:dyDescent="0.25">
      <c r="A88" s="172"/>
      <c r="B88" s="173" t="s">
        <v>35</v>
      </c>
      <c r="C88" s="174"/>
      <c r="D88" s="175"/>
      <c r="E88" s="165"/>
      <c r="F88" s="46">
        <f>F78+F82+F83+F87</f>
        <v>1059.26</v>
      </c>
      <c r="G88" s="185"/>
      <c r="H88" s="17">
        <f t="shared" ref="H88:K88" si="48">H78+H82+H83+H87</f>
        <v>0</v>
      </c>
      <c r="I88" s="46">
        <f>I78+I82+I83+I87</f>
        <v>0</v>
      </c>
      <c r="J88" s="46"/>
      <c r="K88" s="46">
        <f t="shared" si="48"/>
        <v>0</v>
      </c>
      <c r="L88" s="93"/>
      <c r="M88" s="48"/>
    </row>
    <row r="89" spans="1:13" x14ac:dyDescent="0.25">
      <c r="A89" s="172"/>
      <c r="B89" s="161">
        <v>-1</v>
      </c>
      <c r="C89" s="161" t="s">
        <v>10</v>
      </c>
      <c r="D89" s="67" t="s">
        <v>20</v>
      </c>
      <c r="E89" s="68" t="s">
        <v>29</v>
      </c>
      <c r="F89" s="69">
        <v>25.3</v>
      </c>
      <c r="G89" s="185"/>
      <c r="H89" s="5"/>
      <c r="I89" s="30">
        <f t="shared" ref="I89" si="49">ROUND(H89*F89,2)</f>
        <v>0</v>
      </c>
      <c r="J89" s="31">
        <v>24</v>
      </c>
      <c r="K89" s="30">
        <f t="shared" ref="K89" si="50">ROUND(I89*J89,2)</f>
        <v>0</v>
      </c>
      <c r="M89" s="48"/>
    </row>
    <row r="90" spans="1:13" x14ac:dyDescent="0.25">
      <c r="A90" s="172"/>
      <c r="B90" s="171" t="s">
        <v>35</v>
      </c>
      <c r="C90" s="171"/>
      <c r="D90" s="171"/>
      <c r="E90" s="162"/>
      <c r="F90" s="36">
        <f>SUM(F89)</f>
        <v>25.3</v>
      </c>
      <c r="G90" s="186"/>
      <c r="H90" s="6">
        <f t="shared" ref="H90:K90" si="51">SUM(H89)</f>
        <v>0</v>
      </c>
      <c r="I90" s="36">
        <f>SUM(I89)</f>
        <v>0</v>
      </c>
      <c r="J90" s="36"/>
      <c r="K90" s="36">
        <f t="shared" si="51"/>
        <v>0</v>
      </c>
      <c r="M90" s="48"/>
    </row>
    <row r="91" spans="1:13" x14ac:dyDescent="0.25">
      <c r="A91" s="192" t="s">
        <v>4</v>
      </c>
      <c r="B91" s="161">
        <v>1</v>
      </c>
      <c r="C91" s="161" t="s">
        <v>10</v>
      </c>
      <c r="D91" s="67" t="s">
        <v>21</v>
      </c>
      <c r="E91" s="68" t="s">
        <v>29</v>
      </c>
      <c r="F91" s="69">
        <v>95</v>
      </c>
      <c r="G91" s="228" t="s">
        <v>29</v>
      </c>
      <c r="H91" s="5"/>
      <c r="I91" s="30">
        <f t="shared" ref="I91:I93" si="52">ROUND(H91*F91,2)</f>
        <v>0</v>
      </c>
      <c r="J91" s="31">
        <v>24</v>
      </c>
      <c r="K91" s="30">
        <f t="shared" ref="K91:K93" si="53">ROUND(I91*J91,2)</f>
        <v>0</v>
      </c>
      <c r="M91" s="48"/>
    </row>
    <row r="92" spans="1:13" x14ac:dyDescent="0.25">
      <c r="A92" s="192"/>
      <c r="B92" s="161">
        <v>0</v>
      </c>
      <c r="C92" s="161" t="s">
        <v>10</v>
      </c>
      <c r="D92" s="67" t="s">
        <v>21</v>
      </c>
      <c r="E92" s="68" t="s">
        <v>29</v>
      </c>
      <c r="F92" s="69">
        <v>95</v>
      </c>
      <c r="G92" s="229"/>
      <c r="H92" s="5"/>
      <c r="I92" s="30">
        <f>ROUND(H92*F92,2)</f>
        <v>0</v>
      </c>
      <c r="J92" s="31">
        <v>24</v>
      </c>
      <c r="K92" s="30">
        <f t="shared" si="53"/>
        <v>0</v>
      </c>
      <c r="M92" s="48"/>
    </row>
    <row r="93" spans="1:13" x14ac:dyDescent="0.25">
      <c r="A93" s="192"/>
      <c r="B93" s="161">
        <v>-1</v>
      </c>
      <c r="C93" s="161" t="s">
        <v>10</v>
      </c>
      <c r="D93" s="67" t="s">
        <v>21</v>
      </c>
      <c r="E93" s="68" t="s">
        <v>29</v>
      </c>
      <c r="F93" s="69">
        <v>95</v>
      </c>
      <c r="G93" s="229"/>
      <c r="H93" s="5"/>
      <c r="I93" s="30">
        <f t="shared" si="52"/>
        <v>0</v>
      </c>
      <c r="J93" s="31">
        <v>24</v>
      </c>
      <c r="K93" s="30">
        <f t="shared" si="53"/>
        <v>0</v>
      </c>
      <c r="M93" s="48"/>
    </row>
    <row r="94" spans="1:13" x14ac:dyDescent="0.25">
      <c r="A94" s="192"/>
      <c r="B94" s="176" t="s">
        <v>35</v>
      </c>
      <c r="C94" s="176"/>
      <c r="D94" s="176"/>
      <c r="E94" s="165"/>
      <c r="F94" s="36">
        <f>SUM(F91:F93)</f>
        <v>285</v>
      </c>
      <c r="G94" s="230"/>
      <c r="H94" s="6">
        <f t="shared" ref="H94:K94" si="54">SUM(H91:H93)</f>
        <v>0</v>
      </c>
      <c r="I94" s="36">
        <f>SUM(I91:I93)</f>
        <v>0</v>
      </c>
      <c r="J94" s="36"/>
      <c r="K94" s="36">
        <f t="shared" si="54"/>
        <v>0</v>
      </c>
      <c r="M94" s="48"/>
    </row>
    <row r="95" spans="1:13" x14ac:dyDescent="0.25">
      <c r="A95" s="164" t="s">
        <v>53</v>
      </c>
      <c r="B95" s="161">
        <v>0</v>
      </c>
      <c r="C95" s="161" t="s">
        <v>10</v>
      </c>
      <c r="D95" s="94" t="s">
        <v>54</v>
      </c>
      <c r="E95" s="70">
        <v>2</v>
      </c>
      <c r="F95" s="81">
        <v>24</v>
      </c>
      <c r="G95" s="95" t="s">
        <v>29</v>
      </c>
      <c r="H95" s="15"/>
      <c r="I95" s="44">
        <f t="shared" ref="I95:I96" si="55">ROUND(H95*F95,2)</f>
        <v>0</v>
      </c>
      <c r="J95" s="31">
        <v>24</v>
      </c>
      <c r="K95" s="44">
        <f t="shared" ref="K95:K96" si="56">ROUND(I95*J95,2)</f>
        <v>0</v>
      </c>
      <c r="M95" s="48"/>
    </row>
    <row r="96" spans="1:13" x14ac:dyDescent="0.25">
      <c r="A96" s="164"/>
      <c r="B96" s="161" t="s">
        <v>29</v>
      </c>
      <c r="C96" s="161" t="s">
        <v>10</v>
      </c>
      <c r="D96" s="94" t="s">
        <v>55</v>
      </c>
      <c r="E96" s="70" t="s">
        <v>29</v>
      </c>
      <c r="F96" s="81">
        <v>11.34</v>
      </c>
      <c r="G96" s="95" t="s">
        <v>29</v>
      </c>
      <c r="H96" s="15"/>
      <c r="I96" s="44">
        <f t="shared" si="55"/>
        <v>0</v>
      </c>
      <c r="J96" s="31">
        <v>24</v>
      </c>
      <c r="K96" s="44">
        <f t="shared" si="56"/>
        <v>0</v>
      </c>
      <c r="M96" s="48"/>
    </row>
    <row r="97" spans="1:13" ht="14.45" customHeight="1" x14ac:dyDescent="0.25">
      <c r="A97" s="192" t="s">
        <v>1</v>
      </c>
      <c r="B97" s="172">
        <v>0</v>
      </c>
      <c r="C97" s="169" t="s">
        <v>18</v>
      </c>
      <c r="D97" s="170"/>
      <c r="E97" s="60">
        <v>8</v>
      </c>
      <c r="F97" s="26">
        <f>SUM(F98:F99)</f>
        <v>222.35000000000002</v>
      </c>
      <c r="G97" s="215" t="s">
        <v>60</v>
      </c>
      <c r="H97" s="1">
        <f>SUM(H98:H99)</f>
        <v>0</v>
      </c>
      <c r="I97" s="26">
        <f t="shared" ref="I97:K97" si="57">SUM(I98:I99)</f>
        <v>0</v>
      </c>
      <c r="J97" s="26"/>
      <c r="K97" s="26">
        <f t="shared" si="57"/>
        <v>0</v>
      </c>
      <c r="M97" s="48"/>
    </row>
    <row r="98" spans="1:13" ht="45" x14ac:dyDescent="0.25">
      <c r="A98" s="192"/>
      <c r="B98" s="197"/>
      <c r="C98" s="161" t="s">
        <v>10</v>
      </c>
      <c r="D98" s="63" t="s">
        <v>63</v>
      </c>
      <c r="E98" s="64" t="s">
        <v>29</v>
      </c>
      <c r="F98" s="66">
        <f>99.9+83.45</f>
        <v>183.35000000000002</v>
      </c>
      <c r="G98" s="216"/>
      <c r="H98" s="18"/>
      <c r="I98" s="28">
        <f t="shared" ref="I98:I101" si="58">ROUND(H98*F98,2)</f>
        <v>0</v>
      </c>
      <c r="J98" s="29">
        <v>24</v>
      </c>
      <c r="K98" s="28">
        <f t="shared" ref="K98:K101" si="59">ROUND(I98*J98,2)</f>
        <v>0</v>
      </c>
      <c r="M98" s="48"/>
    </row>
    <row r="99" spans="1:13" x14ac:dyDescent="0.25">
      <c r="A99" s="192"/>
      <c r="B99" s="198"/>
      <c r="C99" s="161" t="s">
        <v>9</v>
      </c>
      <c r="D99" s="63" t="s">
        <v>32</v>
      </c>
      <c r="E99" s="64" t="s">
        <v>29</v>
      </c>
      <c r="F99" s="66">
        <v>39</v>
      </c>
      <c r="G99" s="216"/>
      <c r="H99" s="18"/>
      <c r="I99" s="28">
        <f t="shared" si="58"/>
        <v>0</v>
      </c>
      <c r="J99" s="29">
        <v>24</v>
      </c>
      <c r="K99" s="28">
        <f t="shared" si="59"/>
        <v>0</v>
      </c>
      <c r="M99" s="48"/>
    </row>
    <row r="100" spans="1:13" x14ac:dyDescent="0.25">
      <c r="A100" s="192"/>
      <c r="B100" s="198"/>
      <c r="C100" s="161" t="s">
        <v>10</v>
      </c>
      <c r="D100" s="96" t="s">
        <v>79</v>
      </c>
      <c r="E100" s="70">
        <v>13</v>
      </c>
      <c r="F100" s="81">
        <v>269.75</v>
      </c>
      <c r="G100" s="216"/>
      <c r="H100" s="19"/>
      <c r="I100" s="44">
        <f t="shared" si="58"/>
        <v>0</v>
      </c>
      <c r="J100" s="31">
        <v>24</v>
      </c>
      <c r="K100" s="44">
        <f t="shared" si="59"/>
        <v>0</v>
      </c>
      <c r="M100" s="48"/>
    </row>
    <row r="101" spans="1:13" x14ac:dyDescent="0.25">
      <c r="A101" s="192"/>
      <c r="B101" s="199"/>
      <c r="C101" s="161" t="s">
        <v>10</v>
      </c>
      <c r="D101" s="67" t="s">
        <v>21</v>
      </c>
      <c r="E101" s="68" t="s">
        <v>29</v>
      </c>
      <c r="F101" s="69">
        <v>117.87</v>
      </c>
      <c r="G101" s="216"/>
      <c r="H101" s="20"/>
      <c r="I101" s="30">
        <f t="shared" si="58"/>
        <v>0</v>
      </c>
      <c r="J101" s="31">
        <v>24</v>
      </c>
      <c r="K101" s="30">
        <f t="shared" si="59"/>
        <v>0</v>
      </c>
      <c r="M101" s="48"/>
    </row>
    <row r="102" spans="1:13" x14ac:dyDescent="0.25">
      <c r="A102" s="192"/>
      <c r="B102" s="171" t="s">
        <v>35</v>
      </c>
      <c r="C102" s="171"/>
      <c r="D102" s="171"/>
      <c r="E102" s="162"/>
      <c r="F102" s="36">
        <f>F97+F100+F101</f>
        <v>609.97</v>
      </c>
      <c r="G102" s="216"/>
      <c r="H102" s="6">
        <f>H97+H100+H101</f>
        <v>0</v>
      </c>
      <c r="I102" s="36">
        <f t="shared" ref="I102:K102" si="60">I97+I100+I101</f>
        <v>0</v>
      </c>
      <c r="J102" s="36"/>
      <c r="K102" s="36">
        <f t="shared" si="60"/>
        <v>0</v>
      </c>
      <c r="M102" s="48"/>
    </row>
    <row r="103" spans="1:13" x14ac:dyDescent="0.25">
      <c r="A103" s="192"/>
      <c r="B103" s="197">
        <v>1</v>
      </c>
      <c r="C103" s="207" t="s">
        <v>75</v>
      </c>
      <c r="D103" s="207"/>
      <c r="E103" s="60">
        <v>3</v>
      </c>
      <c r="F103" s="26">
        <f>+F104</f>
        <v>54.9</v>
      </c>
      <c r="G103" s="216"/>
      <c r="H103" s="1">
        <f>+H104</f>
        <v>0</v>
      </c>
      <c r="I103" s="26">
        <f t="shared" ref="I103:K103" si="61">+I104</f>
        <v>0</v>
      </c>
      <c r="J103" s="26"/>
      <c r="K103" s="26">
        <f t="shared" si="61"/>
        <v>0</v>
      </c>
      <c r="M103" s="48"/>
    </row>
    <row r="104" spans="1:13" x14ac:dyDescent="0.25">
      <c r="A104" s="192"/>
      <c r="B104" s="198"/>
      <c r="C104" s="161" t="s">
        <v>10</v>
      </c>
      <c r="D104" s="97" t="s">
        <v>87</v>
      </c>
      <c r="E104" s="98" t="s">
        <v>29</v>
      </c>
      <c r="F104" s="66">
        <v>54.9</v>
      </c>
      <c r="G104" s="216"/>
      <c r="H104" s="18"/>
      <c r="I104" s="28">
        <f t="shared" ref="I104:I105" si="62">ROUND(H104*F104,2)</f>
        <v>0</v>
      </c>
      <c r="J104" s="29">
        <v>24</v>
      </c>
      <c r="K104" s="28">
        <f t="shared" ref="K104:K105" si="63">ROUND(I104*J104,2)</f>
        <v>0</v>
      </c>
      <c r="M104" s="48"/>
    </row>
    <row r="105" spans="1:13" x14ac:dyDescent="0.25">
      <c r="A105" s="192"/>
      <c r="B105" s="199"/>
      <c r="C105" s="161" t="s">
        <v>10</v>
      </c>
      <c r="D105" s="99" t="s">
        <v>20</v>
      </c>
      <c r="E105" s="68" t="s">
        <v>29</v>
      </c>
      <c r="F105" s="69">
        <v>32.86</v>
      </c>
      <c r="G105" s="216"/>
      <c r="H105" s="20"/>
      <c r="I105" s="30">
        <f t="shared" si="62"/>
        <v>0</v>
      </c>
      <c r="J105" s="31">
        <v>24</v>
      </c>
      <c r="K105" s="30">
        <f t="shared" si="63"/>
        <v>0</v>
      </c>
      <c r="M105" s="48"/>
    </row>
    <row r="106" spans="1:13" x14ac:dyDescent="0.25">
      <c r="A106" s="192"/>
      <c r="B106" s="171" t="s">
        <v>35</v>
      </c>
      <c r="C106" s="171"/>
      <c r="D106" s="171"/>
      <c r="E106" s="162"/>
      <c r="F106" s="36">
        <f>F103+F105</f>
        <v>87.759999999999991</v>
      </c>
      <c r="G106" s="216"/>
      <c r="H106" s="6">
        <f t="shared" ref="H106:K106" si="64">H103+H105</f>
        <v>0</v>
      </c>
      <c r="I106" s="36">
        <f>I103+I105</f>
        <v>0</v>
      </c>
      <c r="J106" s="36"/>
      <c r="K106" s="36">
        <f t="shared" si="64"/>
        <v>0</v>
      </c>
      <c r="M106" s="48"/>
    </row>
    <row r="107" spans="1:13" x14ac:dyDescent="0.25">
      <c r="A107" s="204" t="s">
        <v>86</v>
      </c>
      <c r="B107" s="204"/>
      <c r="C107" s="204"/>
      <c r="D107" s="204"/>
      <c r="E107" s="204"/>
      <c r="F107" s="47">
        <f>F106+F102+F96+F95+F94+F90+F88+F77+F72+F69+F59+F54+F44+F30+F20+F10</f>
        <v>10178.990000000002</v>
      </c>
      <c r="G107" s="217"/>
      <c r="H107" s="21">
        <f>H106+H102+H96+H95+H94+H90+H88+H77+H72+H69+H59+H54+H44+H30+H20+H10</f>
        <v>0</v>
      </c>
      <c r="I107" s="47">
        <f>ROUND(I106+I102+I96+I95+I94+I90+I88+I77+I72+I69+I59+I54+I44+I30+I20+I10,2)</f>
        <v>0</v>
      </c>
      <c r="J107" s="47"/>
      <c r="K107" s="47">
        <f t="shared" ref="K107" si="65">K106+K102+K96+K95+K94+K90+K88+K77+K72+K69+K59+K54+K44+K30+K20+K10</f>
        <v>0</v>
      </c>
      <c r="M107" s="48"/>
    </row>
    <row r="108" spans="1:13" s="78" customFormat="1" x14ac:dyDescent="0.25">
      <c r="A108" s="100"/>
      <c r="B108" s="100"/>
      <c r="C108" s="100"/>
      <c r="D108" s="100"/>
      <c r="E108" s="100"/>
      <c r="F108" s="101"/>
      <c r="G108" s="102"/>
      <c r="H108" s="103"/>
      <c r="J108" s="104"/>
    </row>
    <row r="109" spans="1:13" x14ac:dyDescent="0.25">
      <c r="A109" s="223" t="s">
        <v>84</v>
      </c>
      <c r="B109" s="223"/>
      <c r="C109" s="223"/>
      <c r="D109" s="223"/>
      <c r="E109" s="223"/>
      <c r="F109" s="223"/>
      <c r="G109" s="168"/>
      <c r="H109" s="224"/>
      <c r="I109" s="224"/>
      <c r="J109" s="224"/>
      <c r="K109" s="224"/>
    </row>
    <row r="110" spans="1:13" ht="42.75" x14ac:dyDescent="0.25">
      <c r="A110" s="192" t="s">
        <v>1</v>
      </c>
      <c r="B110" s="198">
        <v>1</v>
      </c>
      <c r="C110" s="169" t="s">
        <v>58</v>
      </c>
      <c r="D110" s="209"/>
      <c r="E110" s="60">
        <v>45</v>
      </c>
      <c r="F110" s="163">
        <f>SUM(F111:F113)</f>
        <v>518.6</v>
      </c>
      <c r="G110" s="215" t="s">
        <v>60</v>
      </c>
      <c r="H110" s="105" t="s">
        <v>110</v>
      </c>
      <c r="I110" s="105" t="s">
        <v>113</v>
      </c>
      <c r="J110" s="105" t="s">
        <v>98</v>
      </c>
      <c r="K110" s="106" t="s">
        <v>97</v>
      </c>
    </row>
    <row r="111" spans="1:13" ht="30" x14ac:dyDescent="0.25">
      <c r="A111" s="192"/>
      <c r="B111" s="198"/>
      <c r="C111" s="161" t="s">
        <v>10</v>
      </c>
      <c r="D111" s="107" t="s">
        <v>116</v>
      </c>
      <c r="E111" s="108" t="s">
        <v>29</v>
      </c>
      <c r="F111" s="109">
        <f>217.91+107.58</f>
        <v>325.49</v>
      </c>
      <c r="G111" s="216"/>
      <c r="H111" s="234">
        <f>+J118</f>
        <v>0</v>
      </c>
      <c r="I111" s="110">
        <f>+ ROUND(4*H111,2)</f>
        <v>0</v>
      </c>
      <c r="J111" s="111">
        <v>24</v>
      </c>
      <c r="K111" s="112">
        <f>ROUND(I111*J111,2)</f>
        <v>0</v>
      </c>
    </row>
    <row r="112" spans="1:13" ht="45" x14ac:dyDescent="0.25">
      <c r="A112" s="192"/>
      <c r="B112" s="198"/>
      <c r="C112" s="161" t="s">
        <v>9</v>
      </c>
      <c r="D112" s="113" t="s">
        <v>74</v>
      </c>
      <c r="E112" s="64" t="s">
        <v>29</v>
      </c>
      <c r="F112" s="109">
        <v>170.69</v>
      </c>
      <c r="G112" s="216"/>
      <c r="H112" s="234">
        <f>+J119</f>
        <v>0</v>
      </c>
      <c r="I112" s="110">
        <f>+ ROUND(4*H112,2)</f>
        <v>0</v>
      </c>
      <c r="J112" s="111">
        <v>24</v>
      </c>
      <c r="K112" s="112">
        <f>ROUND(I112*J112,2)</f>
        <v>0</v>
      </c>
    </row>
    <row r="113" spans="1:17" x14ac:dyDescent="0.25">
      <c r="A113" s="192"/>
      <c r="B113" s="198"/>
      <c r="C113" s="161" t="s">
        <v>7</v>
      </c>
      <c r="D113" s="63" t="s">
        <v>43</v>
      </c>
      <c r="E113" s="64" t="s">
        <v>29</v>
      </c>
      <c r="F113" s="109">
        <v>22.42</v>
      </c>
      <c r="G113" s="216"/>
      <c r="H113" s="234">
        <f>+J120</f>
        <v>0</v>
      </c>
      <c r="I113" s="110">
        <f t="shared" ref="I112:I113" si="66">+ ROUND(4*H113,2)</f>
        <v>0</v>
      </c>
      <c r="J113" s="111">
        <v>24</v>
      </c>
      <c r="K113" s="112">
        <f>ROUND(I113*J113,2)</f>
        <v>0</v>
      </c>
    </row>
    <row r="114" spans="1:17" x14ac:dyDescent="0.25">
      <c r="A114" s="192"/>
      <c r="B114" s="171" t="s">
        <v>35</v>
      </c>
      <c r="C114" s="171"/>
      <c r="D114" s="171"/>
      <c r="E114" s="162"/>
      <c r="F114" s="114">
        <f>F110</f>
        <v>518.6</v>
      </c>
      <c r="G114" s="216"/>
      <c r="H114" s="115">
        <f>SUM(H111:H113)</f>
        <v>0</v>
      </c>
      <c r="I114" s="115">
        <f>SUM(I111:I113)</f>
        <v>0</v>
      </c>
      <c r="J114" s="116"/>
      <c r="K114" s="117">
        <f>SUM(K111:K113)</f>
        <v>0</v>
      </c>
    </row>
    <row r="115" spans="1:17" x14ac:dyDescent="0.25">
      <c r="A115" s="205" t="s">
        <v>85</v>
      </c>
      <c r="B115" s="206"/>
      <c r="C115" s="206"/>
      <c r="D115" s="206"/>
      <c r="E115" s="118"/>
      <c r="F115" s="119">
        <f>F114</f>
        <v>518.6</v>
      </c>
      <c r="G115" s="217"/>
      <c r="H115" s="120"/>
      <c r="I115" s="121"/>
      <c r="K115" s="47">
        <f>K114</f>
        <v>0</v>
      </c>
    </row>
    <row r="116" spans="1:17" ht="21.75" customHeight="1" x14ac:dyDescent="0.25">
      <c r="A116" s="202"/>
      <c r="B116" s="203"/>
      <c r="C116" s="203"/>
      <c r="D116" s="203"/>
      <c r="E116" s="203"/>
      <c r="F116" s="203"/>
      <c r="G116" s="122"/>
      <c r="H116" s="123" t="s">
        <v>103</v>
      </c>
      <c r="I116" s="124" t="s">
        <v>106</v>
      </c>
      <c r="J116" s="124" t="s">
        <v>108</v>
      </c>
    </row>
    <row r="117" spans="1:17" s="128" customFormat="1" ht="20.25" customHeight="1" x14ac:dyDescent="0.25">
      <c r="A117" s="211" t="s">
        <v>88</v>
      </c>
      <c r="B117" s="212"/>
      <c r="C117" s="212"/>
      <c r="D117" s="212"/>
      <c r="E117" s="213"/>
      <c r="F117" s="124" t="s">
        <v>92</v>
      </c>
      <c r="G117" s="125"/>
      <c r="H117" s="126" t="s">
        <v>89</v>
      </c>
      <c r="I117" s="126" t="s">
        <v>115</v>
      </c>
      <c r="J117" s="127">
        <f>+I62/30/1</f>
        <v>0</v>
      </c>
      <c r="M117" s="129"/>
      <c r="N117" s="130"/>
      <c r="O117" s="130"/>
    </row>
    <row r="118" spans="1:17" x14ac:dyDescent="0.25">
      <c r="A118" s="131" t="s">
        <v>89</v>
      </c>
      <c r="B118" s="225" t="s">
        <v>82</v>
      </c>
      <c r="C118" s="226"/>
      <c r="D118" s="226"/>
      <c r="E118" s="227"/>
      <c r="F118" s="132">
        <f>F107</f>
        <v>10178.990000000002</v>
      </c>
      <c r="G118" s="78"/>
      <c r="H118" s="133" t="s">
        <v>104</v>
      </c>
      <c r="I118" s="134" t="s">
        <v>114</v>
      </c>
      <c r="J118" s="135">
        <f>((+I6+I9+I12+I16+I19+I22+I26+I29+I32+I36+I40+I46+I52+I53+I56+I57+I58+I61+I63+I68+I70+I71+I73+I74+I75+I76+I79+I82+I84+I87+I89+I91+I92+I93+I95+I96+I98+I100+I101+I104+I105+I43)/30)/42</f>
        <v>0</v>
      </c>
      <c r="M118" s="136"/>
      <c r="N118" s="48"/>
      <c r="O118" s="130"/>
    </row>
    <row r="119" spans="1:17" x14ac:dyDescent="0.25">
      <c r="A119" s="131" t="s">
        <v>90</v>
      </c>
      <c r="B119" s="225" t="s">
        <v>91</v>
      </c>
      <c r="C119" s="226"/>
      <c r="D119" s="226"/>
      <c r="E119" s="227"/>
      <c r="F119" s="132">
        <f>F115</f>
        <v>518.6</v>
      </c>
      <c r="G119" s="78"/>
      <c r="H119" s="126" t="s">
        <v>105</v>
      </c>
      <c r="I119" s="134" t="s">
        <v>9</v>
      </c>
      <c r="J119" s="135">
        <f>((+I7+I13+I17+I23+I27+I33+I37+I47+I50+I55+I60+I64+I66+I80+I85+I99)/30)/17</f>
        <v>0</v>
      </c>
      <c r="K119" s="48"/>
      <c r="M119" s="136"/>
      <c r="N119" s="48"/>
      <c r="O119" s="130"/>
    </row>
    <row r="120" spans="1:17" x14ac:dyDescent="0.25">
      <c r="A120" s="218" t="s">
        <v>93</v>
      </c>
      <c r="B120" s="219"/>
      <c r="C120" s="219"/>
      <c r="D120" s="219"/>
      <c r="E120" s="220"/>
      <c r="F120" s="137">
        <f>F118+F119</f>
        <v>10697.590000000002</v>
      </c>
      <c r="G120" s="78"/>
      <c r="H120" s="133" t="s">
        <v>107</v>
      </c>
      <c r="I120" s="134" t="s">
        <v>7</v>
      </c>
      <c r="J120" s="135">
        <f>((+I8+I14+I18+I24+I28+I34+I38+I42+I48+I67+I81+I86)/30)/12</f>
        <v>0</v>
      </c>
      <c r="K120" s="48"/>
      <c r="M120" s="136"/>
      <c r="N120" s="48"/>
      <c r="O120" s="130"/>
    </row>
    <row r="121" spans="1:17" ht="8.25" customHeight="1" x14ac:dyDescent="0.25">
      <c r="A121" s="138"/>
      <c r="B121" s="138"/>
      <c r="C121" s="138"/>
      <c r="D121" s="138"/>
      <c r="E121" s="138"/>
      <c r="F121" s="139"/>
      <c r="G121" s="78"/>
      <c r="H121" s="140"/>
      <c r="I121" s="141"/>
    </row>
    <row r="122" spans="1:17" s="128" customFormat="1" ht="19.5" customHeight="1" x14ac:dyDescent="0.25">
      <c r="A122" s="211" t="s">
        <v>88</v>
      </c>
      <c r="B122" s="212"/>
      <c r="C122" s="212"/>
      <c r="D122" s="212"/>
      <c r="E122" s="213"/>
      <c r="F122" s="142" t="s">
        <v>101</v>
      </c>
      <c r="G122" s="124" t="s">
        <v>100</v>
      </c>
      <c r="H122" s="143" t="s">
        <v>102</v>
      </c>
      <c r="I122" s="144"/>
      <c r="J122" s="145"/>
      <c r="K122" s="130"/>
      <c r="M122" s="146"/>
      <c r="N122" s="146"/>
      <c r="O122" s="130"/>
      <c r="P122" s="130"/>
      <c r="Q122" s="130"/>
    </row>
    <row r="123" spans="1:17" x14ac:dyDescent="0.25">
      <c r="A123" s="131" t="s">
        <v>89</v>
      </c>
      <c r="B123" s="210" t="s">
        <v>99</v>
      </c>
      <c r="C123" s="210"/>
      <c r="D123" s="210"/>
      <c r="E123" s="210"/>
      <c r="F123" s="132">
        <f>H123/1.23</f>
        <v>0</v>
      </c>
      <c r="G123" s="147">
        <v>0.23</v>
      </c>
      <c r="H123" s="148">
        <f>K107</f>
        <v>0</v>
      </c>
      <c r="I123" s="78"/>
      <c r="J123" s="78"/>
    </row>
    <row r="124" spans="1:17" x14ac:dyDescent="0.25">
      <c r="A124" s="131" t="s">
        <v>90</v>
      </c>
      <c r="B124" s="210" t="s">
        <v>112</v>
      </c>
      <c r="C124" s="210"/>
      <c r="D124" s="210"/>
      <c r="E124" s="210"/>
      <c r="F124" s="132">
        <f>H124/1.23</f>
        <v>0</v>
      </c>
      <c r="G124" s="147">
        <v>0.23</v>
      </c>
      <c r="H124" s="148">
        <f>K115</f>
        <v>0</v>
      </c>
      <c r="I124" s="78"/>
      <c r="J124" s="78"/>
    </row>
    <row r="125" spans="1:17" x14ac:dyDescent="0.25">
      <c r="A125" s="214" t="s">
        <v>93</v>
      </c>
      <c r="B125" s="214"/>
      <c r="C125" s="214"/>
      <c r="D125" s="214"/>
      <c r="E125" s="214"/>
      <c r="F125" s="149">
        <f>SUM(F123:F124)</f>
        <v>0</v>
      </c>
      <c r="G125" s="150"/>
      <c r="H125" s="151">
        <f>SUM(H123:H124)</f>
        <v>0</v>
      </c>
      <c r="I125" s="78"/>
      <c r="J125" s="78"/>
    </row>
    <row r="126" spans="1:17" ht="32.25" customHeight="1" x14ac:dyDescent="0.25">
      <c r="A126" s="152"/>
      <c r="B126" s="138"/>
      <c r="C126" s="138"/>
      <c r="D126" s="138"/>
      <c r="E126" s="138"/>
      <c r="F126" s="139"/>
      <c r="G126" s="153"/>
      <c r="H126" s="103"/>
      <c r="I126" s="78"/>
      <c r="J126" s="78"/>
    </row>
    <row r="127" spans="1:17" ht="46.5" customHeight="1" x14ac:dyDescent="0.25">
      <c r="A127" s="154" t="s">
        <v>45</v>
      </c>
      <c r="B127" s="190" t="s">
        <v>61</v>
      </c>
      <c r="C127" s="190"/>
      <c r="D127" s="190"/>
      <c r="E127" s="190"/>
      <c r="F127" s="190"/>
      <c r="G127" s="190"/>
      <c r="H127" s="191"/>
      <c r="I127" s="191"/>
      <c r="J127" s="191"/>
    </row>
    <row r="128" spans="1:17" ht="62.25" customHeight="1" x14ac:dyDescent="0.25">
      <c r="A128" s="154" t="s">
        <v>46</v>
      </c>
      <c r="B128" s="190" t="s">
        <v>47</v>
      </c>
      <c r="C128" s="190"/>
      <c r="D128" s="190"/>
      <c r="E128" s="190"/>
      <c r="F128" s="190"/>
      <c r="G128" s="190"/>
      <c r="H128" s="191"/>
      <c r="I128" s="191"/>
      <c r="J128" s="191"/>
    </row>
    <row r="129" spans="1:10" ht="47.25" customHeight="1" x14ac:dyDescent="0.25">
      <c r="A129" s="154" t="s">
        <v>48</v>
      </c>
      <c r="B129" s="190" t="s">
        <v>49</v>
      </c>
      <c r="C129" s="190"/>
      <c r="D129" s="190"/>
      <c r="E129" s="190"/>
      <c r="F129" s="190"/>
      <c r="G129" s="190"/>
      <c r="H129" s="191"/>
      <c r="I129" s="191"/>
      <c r="J129" s="191"/>
    </row>
    <row r="130" spans="1:10" ht="32.25" customHeight="1" x14ac:dyDescent="0.25">
      <c r="A130" s="154" t="s">
        <v>50</v>
      </c>
      <c r="B130" s="208" t="s">
        <v>51</v>
      </c>
      <c r="C130" s="208"/>
      <c r="D130" s="208"/>
      <c r="E130" s="208"/>
      <c r="F130" s="208"/>
      <c r="G130" s="208"/>
      <c r="H130" s="191"/>
      <c r="I130" s="191"/>
      <c r="J130" s="191"/>
    </row>
    <row r="131" spans="1:10" ht="49.5" customHeight="1" x14ac:dyDescent="0.25">
      <c r="A131" s="155"/>
      <c r="B131" s="200"/>
      <c r="C131" s="200"/>
      <c r="D131" s="201"/>
      <c r="E131" s="201"/>
      <c r="F131" s="201"/>
      <c r="G131" s="201"/>
      <c r="H131" s="201"/>
      <c r="I131" s="201"/>
      <c r="J131" s="201"/>
    </row>
    <row r="132" spans="1:10" ht="92.25" customHeight="1" x14ac:dyDescent="0.25">
      <c r="B132" s="167" t="s">
        <v>111</v>
      </c>
      <c r="C132" s="168"/>
      <c r="D132" s="168"/>
      <c r="E132" s="168"/>
      <c r="F132" s="168"/>
      <c r="G132" s="156"/>
      <c r="H132" s="157"/>
      <c r="I132" s="156"/>
      <c r="J132" s="156"/>
    </row>
    <row r="133" spans="1:10" ht="76.5" customHeight="1" x14ac:dyDescent="0.25">
      <c r="B133" s="158" t="s">
        <v>109</v>
      </c>
      <c r="G133" s="51"/>
      <c r="H133" s="158"/>
    </row>
    <row r="134" spans="1:10" x14ac:dyDescent="0.25">
      <c r="G134" s="51"/>
    </row>
    <row r="135" spans="1:10" x14ac:dyDescent="0.25">
      <c r="G135" s="51"/>
    </row>
    <row r="136" spans="1:10" x14ac:dyDescent="0.25">
      <c r="G136" s="51"/>
    </row>
    <row r="137" spans="1:10" x14ac:dyDescent="0.25">
      <c r="G137" s="51"/>
    </row>
    <row r="138" spans="1:10" x14ac:dyDescent="0.25">
      <c r="G138" s="51"/>
    </row>
    <row r="139" spans="1:10" x14ac:dyDescent="0.25">
      <c r="G139" s="51"/>
    </row>
    <row r="140" spans="1:10" x14ac:dyDescent="0.25">
      <c r="G140" s="51"/>
    </row>
    <row r="141" spans="1:10" x14ac:dyDescent="0.25">
      <c r="G141" s="51"/>
    </row>
    <row r="142" spans="1:10" x14ac:dyDescent="0.25">
      <c r="G142" s="51"/>
    </row>
    <row r="143" spans="1:10" x14ac:dyDescent="0.25">
      <c r="G143" s="51"/>
    </row>
    <row r="144" spans="1:10" x14ac:dyDescent="0.25">
      <c r="G144" s="51"/>
    </row>
    <row r="145" spans="7:7" x14ac:dyDescent="0.25">
      <c r="G145" s="51"/>
    </row>
    <row r="146" spans="7:7" x14ac:dyDescent="0.25">
      <c r="G146" s="51"/>
    </row>
    <row r="147" spans="7:7" x14ac:dyDescent="0.25">
      <c r="G147" s="51"/>
    </row>
    <row r="148" spans="7:7" x14ac:dyDescent="0.25">
      <c r="G148" s="51"/>
    </row>
    <row r="149" spans="7:7" x14ac:dyDescent="0.25">
      <c r="G149" s="51"/>
    </row>
    <row r="150" spans="7:7" x14ac:dyDescent="0.25">
      <c r="G150" s="51"/>
    </row>
    <row r="151" spans="7:7" x14ac:dyDescent="0.25">
      <c r="G151" s="51"/>
    </row>
    <row r="152" spans="7:7" x14ac:dyDescent="0.25">
      <c r="G152" s="51"/>
    </row>
    <row r="153" spans="7:7" x14ac:dyDescent="0.25">
      <c r="G153" s="51"/>
    </row>
    <row r="154" spans="7:7" x14ac:dyDescent="0.25">
      <c r="G154" s="51"/>
    </row>
    <row r="155" spans="7:7" x14ac:dyDescent="0.25">
      <c r="G155" s="51"/>
    </row>
    <row r="156" spans="7:7" x14ac:dyDescent="0.25">
      <c r="G156" s="51"/>
    </row>
    <row r="157" spans="7:7" x14ac:dyDescent="0.25">
      <c r="G157" s="51"/>
    </row>
    <row r="158" spans="7:7" x14ac:dyDescent="0.25">
      <c r="G158" s="51"/>
    </row>
    <row r="159" spans="7:7" x14ac:dyDescent="0.25">
      <c r="G159" s="51"/>
    </row>
    <row r="160" spans="7:7" x14ac:dyDescent="0.25">
      <c r="G160" s="51"/>
    </row>
    <row r="161" spans="7:7" x14ac:dyDescent="0.25">
      <c r="G161" s="51"/>
    </row>
    <row r="162" spans="7:7" x14ac:dyDescent="0.25">
      <c r="G162" s="51"/>
    </row>
    <row r="163" spans="7:7" x14ac:dyDescent="0.25">
      <c r="G163" s="51"/>
    </row>
    <row r="164" spans="7:7" x14ac:dyDescent="0.25">
      <c r="G164" s="51"/>
    </row>
    <row r="165" spans="7:7" x14ac:dyDescent="0.25">
      <c r="G165" s="51"/>
    </row>
    <row r="166" spans="7:7" x14ac:dyDescent="0.25">
      <c r="G166" s="51"/>
    </row>
    <row r="167" spans="7:7" x14ac:dyDescent="0.25">
      <c r="G167" s="51"/>
    </row>
    <row r="168" spans="7:7" x14ac:dyDescent="0.25">
      <c r="G168" s="51"/>
    </row>
    <row r="169" spans="7:7" x14ac:dyDescent="0.25">
      <c r="G169" s="51"/>
    </row>
    <row r="170" spans="7:7" x14ac:dyDescent="0.25">
      <c r="G170" s="51"/>
    </row>
    <row r="171" spans="7:7" x14ac:dyDescent="0.25">
      <c r="G171" s="51"/>
    </row>
    <row r="172" spans="7:7" x14ac:dyDescent="0.25">
      <c r="G172" s="51"/>
    </row>
    <row r="173" spans="7:7" x14ac:dyDescent="0.25">
      <c r="G173" s="51"/>
    </row>
    <row r="174" spans="7:7" x14ac:dyDescent="0.25">
      <c r="G174" s="51"/>
    </row>
    <row r="175" spans="7:7" x14ac:dyDescent="0.25">
      <c r="G175" s="51"/>
    </row>
    <row r="176" spans="7:7" x14ac:dyDescent="0.25">
      <c r="G176" s="51"/>
    </row>
    <row r="177" spans="7:7" x14ac:dyDescent="0.25">
      <c r="G177" s="51"/>
    </row>
    <row r="178" spans="7:7" x14ac:dyDescent="0.25">
      <c r="G178" s="51"/>
    </row>
    <row r="179" spans="7:7" x14ac:dyDescent="0.25">
      <c r="G179" s="51"/>
    </row>
    <row r="180" spans="7:7" x14ac:dyDescent="0.25">
      <c r="G180" s="51"/>
    </row>
    <row r="181" spans="7:7" x14ac:dyDescent="0.25">
      <c r="G181" s="51"/>
    </row>
    <row r="182" spans="7:7" x14ac:dyDescent="0.25">
      <c r="G182" s="51"/>
    </row>
    <row r="183" spans="7:7" x14ac:dyDescent="0.25">
      <c r="G183" s="51"/>
    </row>
    <row r="184" spans="7:7" x14ac:dyDescent="0.25">
      <c r="G184" s="51"/>
    </row>
    <row r="185" spans="7:7" x14ac:dyDescent="0.25">
      <c r="G185" s="51"/>
    </row>
    <row r="186" spans="7:7" x14ac:dyDescent="0.25">
      <c r="G186" s="51"/>
    </row>
    <row r="187" spans="7:7" x14ac:dyDescent="0.25">
      <c r="G187" s="51"/>
    </row>
    <row r="188" spans="7:7" x14ac:dyDescent="0.25">
      <c r="G188" s="51"/>
    </row>
    <row r="189" spans="7:7" x14ac:dyDescent="0.25">
      <c r="G189" s="51"/>
    </row>
    <row r="190" spans="7:7" x14ac:dyDescent="0.25">
      <c r="G190" s="51"/>
    </row>
    <row r="191" spans="7:7" x14ac:dyDescent="0.25">
      <c r="G191" s="51"/>
    </row>
    <row r="192" spans="7:7" x14ac:dyDescent="0.25">
      <c r="G192" s="51"/>
    </row>
    <row r="193" spans="7:7" x14ac:dyDescent="0.25">
      <c r="G193" s="51"/>
    </row>
    <row r="194" spans="7:7" x14ac:dyDescent="0.25">
      <c r="G194" s="51"/>
    </row>
    <row r="195" spans="7:7" x14ac:dyDescent="0.25">
      <c r="G195" s="51"/>
    </row>
    <row r="196" spans="7:7" x14ac:dyDescent="0.25">
      <c r="G196" s="51"/>
    </row>
    <row r="197" spans="7:7" x14ac:dyDescent="0.25">
      <c r="G197" s="51"/>
    </row>
    <row r="198" spans="7:7" x14ac:dyDescent="0.25">
      <c r="G198" s="51"/>
    </row>
    <row r="199" spans="7:7" x14ac:dyDescent="0.25">
      <c r="G199" s="51"/>
    </row>
    <row r="200" spans="7:7" x14ac:dyDescent="0.25">
      <c r="G200" s="51"/>
    </row>
    <row r="201" spans="7:7" x14ac:dyDescent="0.25">
      <c r="G201" s="51"/>
    </row>
    <row r="202" spans="7:7" x14ac:dyDescent="0.25">
      <c r="G202" s="51"/>
    </row>
    <row r="203" spans="7:7" x14ac:dyDescent="0.25">
      <c r="G203" s="51"/>
    </row>
    <row r="204" spans="7:7" x14ac:dyDescent="0.25">
      <c r="G204" s="51"/>
    </row>
    <row r="205" spans="7:7" x14ac:dyDescent="0.25">
      <c r="G205" s="51"/>
    </row>
    <row r="206" spans="7:7" x14ac:dyDescent="0.25">
      <c r="G206" s="51"/>
    </row>
    <row r="207" spans="7:7" x14ac:dyDescent="0.25">
      <c r="G207" s="51"/>
    </row>
    <row r="208" spans="7:7" x14ac:dyDescent="0.25">
      <c r="G208" s="51"/>
    </row>
    <row r="209" spans="7:7" x14ac:dyDescent="0.25">
      <c r="G209" s="51"/>
    </row>
    <row r="210" spans="7:7" x14ac:dyDescent="0.25">
      <c r="G210" s="51"/>
    </row>
    <row r="211" spans="7:7" x14ac:dyDescent="0.25">
      <c r="G211" s="51"/>
    </row>
    <row r="212" spans="7:7" x14ac:dyDescent="0.25">
      <c r="G212" s="51"/>
    </row>
    <row r="213" spans="7:7" x14ac:dyDescent="0.25">
      <c r="G213" s="51"/>
    </row>
    <row r="214" spans="7:7" x14ac:dyDescent="0.25">
      <c r="G214" s="51"/>
    </row>
    <row r="215" spans="7:7" x14ac:dyDescent="0.25">
      <c r="G215" s="51"/>
    </row>
    <row r="216" spans="7:7" x14ac:dyDescent="0.25">
      <c r="G216" s="51"/>
    </row>
    <row r="217" spans="7:7" x14ac:dyDescent="0.25">
      <c r="G217" s="51"/>
    </row>
    <row r="218" spans="7:7" x14ac:dyDescent="0.25">
      <c r="G218" s="51"/>
    </row>
    <row r="219" spans="7:7" x14ac:dyDescent="0.25">
      <c r="G219" s="51"/>
    </row>
    <row r="220" spans="7:7" x14ac:dyDescent="0.25">
      <c r="G220" s="51"/>
    </row>
    <row r="221" spans="7:7" x14ac:dyDescent="0.25">
      <c r="G221" s="51"/>
    </row>
    <row r="222" spans="7:7" x14ac:dyDescent="0.25">
      <c r="G222" s="51"/>
    </row>
    <row r="223" spans="7:7" x14ac:dyDescent="0.25">
      <c r="G223" s="51"/>
    </row>
    <row r="224" spans="7:7" x14ac:dyDescent="0.25">
      <c r="G224" s="51"/>
    </row>
    <row r="225" spans="7:7" x14ac:dyDescent="0.25">
      <c r="G225" s="51"/>
    </row>
    <row r="226" spans="7:7" x14ac:dyDescent="0.25">
      <c r="G226" s="51"/>
    </row>
    <row r="227" spans="7:7" x14ac:dyDescent="0.25">
      <c r="G227" s="51"/>
    </row>
    <row r="228" spans="7:7" x14ac:dyDescent="0.25">
      <c r="G228" s="51"/>
    </row>
    <row r="229" spans="7:7" x14ac:dyDescent="0.25">
      <c r="G229" s="51"/>
    </row>
    <row r="230" spans="7:7" x14ac:dyDescent="0.25">
      <c r="G230" s="51"/>
    </row>
    <row r="231" spans="7:7" x14ac:dyDescent="0.25">
      <c r="G231" s="51"/>
    </row>
    <row r="232" spans="7:7" x14ac:dyDescent="0.25">
      <c r="G232" s="51"/>
    </row>
    <row r="233" spans="7:7" x14ac:dyDescent="0.25">
      <c r="G233" s="51"/>
    </row>
    <row r="234" spans="7:7" x14ac:dyDescent="0.25">
      <c r="G234" s="51"/>
    </row>
    <row r="235" spans="7:7" x14ac:dyDescent="0.25">
      <c r="G235" s="51"/>
    </row>
    <row r="236" spans="7:7" x14ac:dyDescent="0.25">
      <c r="G236" s="51"/>
    </row>
    <row r="237" spans="7:7" x14ac:dyDescent="0.25">
      <c r="G237" s="51"/>
    </row>
    <row r="238" spans="7:7" x14ac:dyDescent="0.25">
      <c r="G238" s="51"/>
    </row>
    <row r="239" spans="7:7" x14ac:dyDescent="0.25">
      <c r="G239" s="51"/>
    </row>
    <row r="240" spans="7:7" x14ac:dyDescent="0.25">
      <c r="G240" s="51"/>
    </row>
    <row r="241" spans="7:7" x14ac:dyDescent="0.25">
      <c r="G241" s="51"/>
    </row>
    <row r="242" spans="7:7" x14ac:dyDescent="0.25">
      <c r="G242" s="51"/>
    </row>
    <row r="243" spans="7:7" x14ac:dyDescent="0.25">
      <c r="G243" s="51"/>
    </row>
    <row r="244" spans="7:7" x14ac:dyDescent="0.25">
      <c r="G244" s="51"/>
    </row>
    <row r="245" spans="7:7" x14ac:dyDescent="0.25">
      <c r="G245" s="51"/>
    </row>
    <row r="246" spans="7:7" x14ac:dyDescent="0.25">
      <c r="G246" s="51"/>
    </row>
    <row r="247" spans="7:7" x14ac:dyDescent="0.25">
      <c r="G247" s="51"/>
    </row>
    <row r="248" spans="7:7" x14ac:dyDescent="0.25">
      <c r="G248" s="51"/>
    </row>
    <row r="249" spans="7:7" x14ac:dyDescent="0.25">
      <c r="G249" s="51"/>
    </row>
    <row r="250" spans="7:7" x14ac:dyDescent="0.25">
      <c r="G250" s="51"/>
    </row>
    <row r="251" spans="7:7" x14ac:dyDescent="0.25">
      <c r="G251" s="51"/>
    </row>
    <row r="252" spans="7:7" x14ac:dyDescent="0.25">
      <c r="G252" s="51"/>
    </row>
    <row r="253" spans="7:7" x14ac:dyDescent="0.25">
      <c r="G253" s="51"/>
    </row>
    <row r="254" spans="7:7" x14ac:dyDescent="0.25">
      <c r="G254" s="51"/>
    </row>
    <row r="255" spans="7:7" x14ac:dyDescent="0.25">
      <c r="G255" s="51"/>
    </row>
    <row r="256" spans="7:7" x14ac:dyDescent="0.25">
      <c r="G256" s="51"/>
    </row>
    <row r="257" spans="7:7" x14ac:dyDescent="0.25">
      <c r="G257" s="51"/>
    </row>
    <row r="258" spans="7:7" x14ac:dyDescent="0.25">
      <c r="G258" s="51"/>
    </row>
    <row r="259" spans="7:7" x14ac:dyDescent="0.25">
      <c r="G259" s="51"/>
    </row>
    <row r="260" spans="7:7" x14ac:dyDescent="0.25">
      <c r="G260" s="51"/>
    </row>
    <row r="261" spans="7:7" x14ac:dyDescent="0.25">
      <c r="G261" s="51"/>
    </row>
    <row r="262" spans="7:7" x14ac:dyDescent="0.25">
      <c r="G262" s="51"/>
    </row>
    <row r="263" spans="7:7" x14ac:dyDescent="0.25">
      <c r="G263" s="51"/>
    </row>
    <row r="264" spans="7:7" x14ac:dyDescent="0.25">
      <c r="G264" s="51"/>
    </row>
    <row r="265" spans="7:7" x14ac:dyDescent="0.25">
      <c r="G265" s="51"/>
    </row>
    <row r="266" spans="7:7" x14ac:dyDescent="0.25">
      <c r="G266" s="51"/>
    </row>
    <row r="267" spans="7:7" x14ac:dyDescent="0.25">
      <c r="G267" s="51"/>
    </row>
    <row r="268" spans="7:7" x14ac:dyDescent="0.25">
      <c r="G268" s="51"/>
    </row>
    <row r="269" spans="7:7" x14ac:dyDescent="0.25">
      <c r="G269" s="51"/>
    </row>
    <row r="270" spans="7:7" x14ac:dyDescent="0.25">
      <c r="G270" s="51"/>
    </row>
    <row r="271" spans="7:7" x14ac:dyDescent="0.25">
      <c r="G271" s="51"/>
    </row>
    <row r="272" spans="7:7" x14ac:dyDescent="0.25">
      <c r="G272" s="51"/>
    </row>
    <row r="273" spans="7:7" x14ac:dyDescent="0.25">
      <c r="G273" s="51"/>
    </row>
    <row r="274" spans="7:7" x14ac:dyDescent="0.25">
      <c r="G274" s="51"/>
    </row>
    <row r="275" spans="7:7" x14ac:dyDescent="0.25">
      <c r="G275" s="51"/>
    </row>
    <row r="276" spans="7:7" x14ac:dyDescent="0.25">
      <c r="G276" s="51"/>
    </row>
    <row r="277" spans="7:7" x14ac:dyDescent="0.25">
      <c r="G277" s="51"/>
    </row>
    <row r="278" spans="7:7" x14ac:dyDescent="0.25">
      <c r="G278" s="51"/>
    </row>
    <row r="279" spans="7:7" x14ac:dyDescent="0.25">
      <c r="G279" s="51"/>
    </row>
    <row r="280" spans="7:7" x14ac:dyDescent="0.25">
      <c r="G280" s="51"/>
    </row>
    <row r="281" spans="7:7" x14ac:dyDescent="0.25">
      <c r="G281" s="51"/>
    </row>
    <row r="282" spans="7:7" x14ac:dyDescent="0.25">
      <c r="G282" s="51"/>
    </row>
    <row r="283" spans="7:7" x14ac:dyDescent="0.25">
      <c r="G283" s="51"/>
    </row>
    <row r="284" spans="7:7" x14ac:dyDescent="0.25">
      <c r="G284" s="51"/>
    </row>
    <row r="285" spans="7:7" x14ac:dyDescent="0.25">
      <c r="G285" s="51"/>
    </row>
    <row r="286" spans="7:7" x14ac:dyDescent="0.25">
      <c r="G286" s="51"/>
    </row>
    <row r="287" spans="7:7" x14ac:dyDescent="0.25">
      <c r="G287" s="51"/>
    </row>
    <row r="288" spans="7:7" x14ac:dyDescent="0.25">
      <c r="G288" s="51"/>
    </row>
    <row r="289" spans="7:7" x14ac:dyDescent="0.25">
      <c r="G289" s="51"/>
    </row>
    <row r="290" spans="7:7" x14ac:dyDescent="0.25">
      <c r="G290" s="51"/>
    </row>
    <row r="291" spans="7:7" x14ac:dyDescent="0.25">
      <c r="G291" s="51"/>
    </row>
    <row r="292" spans="7:7" x14ac:dyDescent="0.25">
      <c r="G292" s="51"/>
    </row>
    <row r="293" spans="7:7" x14ac:dyDescent="0.25">
      <c r="G293" s="51"/>
    </row>
    <row r="294" spans="7:7" x14ac:dyDescent="0.25">
      <c r="G294" s="51"/>
    </row>
    <row r="295" spans="7:7" x14ac:dyDescent="0.25">
      <c r="G295" s="51"/>
    </row>
    <row r="296" spans="7:7" x14ac:dyDescent="0.25">
      <c r="G296" s="51"/>
    </row>
    <row r="297" spans="7:7" x14ac:dyDescent="0.25">
      <c r="G297" s="51"/>
    </row>
    <row r="298" spans="7:7" x14ac:dyDescent="0.25">
      <c r="G298" s="51"/>
    </row>
    <row r="299" spans="7:7" x14ac:dyDescent="0.25">
      <c r="G299" s="51"/>
    </row>
    <row r="300" spans="7:7" x14ac:dyDescent="0.25">
      <c r="G300" s="51"/>
    </row>
    <row r="301" spans="7:7" x14ac:dyDescent="0.25">
      <c r="G301" s="51"/>
    </row>
    <row r="302" spans="7:7" x14ac:dyDescent="0.25">
      <c r="G302" s="51"/>
    </row>
    <row r="303" spans="7:7" x14ac:dyDescent="0.25">
      <c r="G303" s="51"/>
    </row>
    <row r="304" spans="7:7" x14ac:dyDescent="0.25">
      <c r="G304" s="51"/>
    </row>
    <row r="305" spans="7:7" x14ac:dyDescent="0.25">
      <c r="G305" s="51"/>
    </row>
    <row r="306" spans="7:7" x14ac:dyDescent="0.25">
      <c r="G306" s="51"/>
    </row>
    <row r="307" spans="7:7" x14ac:dyDescent="0.25">
      <c r="G307" s="51"/>
    </row>
    <row r="308" spans="7:7" x14ac:dyDescent="0.25">
      <c r="G308" s="51"/>
    </row>
    <row r="309" spans="7:7" x14ac:dyDescent="0.25">
      <c r="G309" s="51"/>
    </row>
    <row r="310" spans="7:7" x14ac:dyDescent="0.25">
      <c r="G310" s="51"/>
    </row>
    <row r="311" spans="7:7" x14ac:dyDescent="0.25">
      <c r="G311" s="51"/>
    </row>
    <row r="312" spans="7:7" x14ac:dyDescent="0.25">
      <c r="G312" s="51"/>
    </row>
    <row r="313" spans="7:7" x14ac:dyDescent="0.25">
      <c r="G313" s="51"/>
    </row>
    <row r="314" spans="7:7" x14ac:dyDescent="0.25">
      <c r="G314" s="51"/>
    </row>
    <row r="315" spans="7:7" x14ac:dyDescent="0.25">
      <c r="G315" s="51"/>
    </row>
    <row r="316" spans="7:7" x14ac:dyDescent="0.25">
      <c r="G316" s="51"/>
    </row>
    <row r="317" spans="7:7" x14ac:dyDescent="0.25">
      <c r="G317" s="51"/>
    </row>
    <row r="318" spans="7:7" x14ac:dyDescent="0.25">
      <c r="G318" s="51"/>
    </row>
    <row r="319" spans="7:7" x14ac:dyDescent="0.25">
      <c r="G319" s="51"/>
    </row>
    <row r="320" spans="7:7" x14ac:dyDescent="0.25">
      <c r="G320" s="51"/>
    </row>
    <row r="321" spans="7:7" x14ac:dyDescent="0.25">
      <c r="G321" s="51"/>
    </row>
    <row r="322" spans="7:7" x14ac:dyDescent="0.25">
      <c r="G322" s="51"/>
    </row>
    <row r="323" spans="7:7" x14ac:dyDescent="0.25">
      <c r="G323" s="51"/>
    </row>
    <row r="324" spans="7:7" x14ac:dyDescent="0.25">
      <c r="G324" s="51"/>
    </row>
    <row r="325" spans="7:7" x14ac:dyDescent="0.25">
      <c r="G325" s="51"/>
    </row>
    <row r="326" spans="7:7" x14ac:dyDescent="0.25">
      <c r="G326" s="51"/>
    </row>
    <row r="327" spans="7:7" x14ac:dyDescent="0.25">
      <c r="G327" s="51"/>
    </row>
    <row r="328" spans="7:7" x14ac:dyDescent="0.25">
      <c r="G328" s="51"/>
    </row>
    <row r="329" spans="7:7" x14ac:dyDescent="0.25">
      <c r="G329" s="51"/>
    </row>
    <row r="330" spans="7:7" x14ac:dyDescent="0.25">
      <c r="G330" s="51"/>
    </row>
    <row r="331" spans="7:7" x14ac:dyDescent="0.25">
      <c r="G331" s="51"/>
    </row>
    <row r="332" spans="7:7" x14ac:dyDescent="0.25">
      <c r="G332" s="51"/>
    </row>
    <row r="333" spans="7:7" x14ac:dyDescent="0.25">
      <c r="G333" s="51"/>
    </row>
    <row r="334" spans="7:7" x14ac:dyDescent="0.25">
      <c r="G334" s="51"/>
    </row>
    <row r="335" spans="7:7" x14ac:dyDescent="0.25">
      <c r="G335" s="51"/>
    </row>
    <row r="336" spans="7:7" x14ac:dyDescent="0.25">
      <c r="G336" s="51"/>
    </row>
    <row r="337" spans="7:7" x14ac:dyDescent="0.25">
      <c r="G337" s="51"/>
    </row>
    <row r="338" spans="7:7" x14ac:dyDescent="0.25">
      <c r="G338" s="51"/>
    </row>
    <row r="339" spans="7:7" x14ac:dyDescent="0.25">
      <c r="G339" s="51"/>
    </row>
    <row r="340" spans="7:7" x14ac:dyDescent="0.25">
      <c r="G340" s="51"/>
    </row>
    <row r="341" spans="7:7" x14ac:dyDescent="0.25">
      <c r="G341" s="51"/>
    </row>
    <row r="342" spans="7:7" x14ac:dyDescent="0.25">
      <c r="G342" s="51"/>
    </row>
    <row r="343" spans="7:7" x14ac:dyDescent="0.25">
      <c r="G343" s="51"/>
    </row>
    <row r="344" spans="7:7" x14ac:dyDescent="0.25">
      <c r="G344" s="51"/>
    </row>
    <row r="345" spans="7:7" x14ac:dyDescent="0.25">
      <c r="G345" s="51"/>
    </row>
    <row r="346" spans="7:7" x14ac:dyDescent="0.25">
      <c r="G346" s="51"/>
    </row>
    <row r="347" spans="7:7" x14ac:dyDescent="0.25">
      <c r="G347" s="51"/>
    </row>
    <row r="348" spans="7:7" x14ac:dyDescent="0.25">
      <c r="G348" s="51"/>
    </row>
    <row r="349" spans="7:7" x14ac:dyDescent="0.25">
      <c r="G349" s="51"/>
    </row>
    <row r="350" spans="7:7" x14ac:dyDescent="0.25">
      <c r="G350" s="51"/>
    </row>
    <row r="351" spans="7:7" x14ac:dyDescent="0.25">
      <c r="G351" s="51"/>
    </row>
    <row r="352" spans="7:7" x14ac:dyDescent="0.25">
      <c r="G352" s="51"/>
    </row>
    <row r="353" spans="7:7" x14ac:dyDescent="0.25">
      <c r="G353" s="51"/>
    </row>
    <row r="354" spans="7:7" x14ac:dyDescent="0.25">
      <c r="G354" s="51"/>
    </row>
    <row r="355" spans="7:7" x14ac:dyDescent="0.25">
      <c r="G355" s="51"/>
    </row>
    <row r="356" spans="7:7" x14ac:dyDescent="0.25">
      <c r="G356" s="51"/>
    </row>
    <row r="357" spans="7:7" x14ac:dyDescent="0.25">
      <c r="G357" s="51"/>
    </row>
    <row r="358" spans="7:7" x14ac:dyDescent="0.25">
      <c r="G358" s="51"/>
    </row>
    <row r="359" spans="7:7" x14ac:dyDescent="0.25">
      <c r="G359" s="51"/>
    </row>
    <row r="360" spans="7:7" x14ac:dyDescent="0.25">
      <c r="G360" s="51"/>
    </row>
    <row r="361" spans="7:7" x14ac:dyDescent="0.25">
      <c r="G361" s="51"/>
    </row>
    <row r="362" spans="7:7" x14ac:dyDescent="0.25">
      <c r="G362" s="51"/>
    </row>
    <row r="363" spans="7:7" x14ac:dyDescent="0.25">
      <c r="G363" s="51"/>
    </row>
    <row r="364" spans="7:7" x14ac:dyDescent="0.25">
      <c r="G364" s="51"/>
    </row>
    <row r="365" spans="7:7" x14ac:dyDescent="0.25">
      <c r="G365" s="51"/>
    </row>
    <row r="366" spans="7:7" x14ac:dyDescent="0.25">
      <c r="G366" s="51"/>
    </row>
    <row r="367" spans="7:7" x14ac:dyDescent="0.25">
      <c r="G367" s="51"/>
    </row>
    <row r="368" spans="7:7" x14ac:dyDescent="0.25">
      <c r="G368" s="51"/>
    </row>
    <row r="369" spans="7:7" x14ac:dyDescent="0.25">
      <c r="G369" s="51"/>
    </row>
    <row r="370" spans="7:7" x14ac:dyDescent="0.25">
      <c r="G370" s="51"/>
    </row>
    <row r="371" spans="7:7" x14ac:dyDescent="0.25">
      <c r="G371" s="51"/>
    </row>
    <row r="372" spans="7:7" x14ac:dyDescent="0.25">
      <c r="G372" s="51"/>
    </row>
    <row r="373" spans="7:7" x14ac:dyDescent="0.25">
      <c r="G373" s="51"/>
    </row>
    <row r="374" spans="7:7" x14ac:dyDescent="0.25">
      <c r="G374" s="51"/>
    </row>
    <row r="375" spans="7:7" x14ac:dyDescent="0.25">
      <c r="G375" s="51"/>
    </row>
    <row r="376" spans="7:7" x14ac:dyDescent="0.25">
      <c r="G376" s="51"/>
    </row>
    <row r="377" spans="7:7" x14ac:dyDescent="0.25">
      <c r="G377" s="51"/>
    </row>
    <row r="378" spans="7:7" x14ac:dyDescent="0.25">
      <c r="G378" s="51"/>
    </row>
    <row r="379" spans="7:7" x14ac:dyDescent="0.25">
      <c r="G379" s="51"/>
    </row>
    <row r="380" spans="7:7" x14ac:dyDescent="0.25">
      <c r="G380" s="51"/>
    </row>
    <row r="381" spans="7:7" x14ac:dyDescent="0.25">
      <c r="G381" s="51"/>
    </row>
    <row r="382" spans="7:7" x14ac:dyDescent="0.25">
      <c r="G382" s="51"/>
    </row>
    <row r="383" spans="7:7" x14ac:dyDescent="0.25">
      <c r="G383" s="51"/>
    </row>
    <row r="384" spans="7:7" x14ac:dyDescent="0.25">
      <c r="G384" s="51"/>
    </row>
    <row r="385" spans="7:7" x14ac:dyDescent="0.25">
      <c r="G385" s="51"/>
    </row>
    <row r="386" spans="7:7" x14ac:dyDescent="0.25">
      <c r="G386" s="51"/>
    </row>
    <row r="387" spans="7:7" x14ac:dyDescent="0.25">
      <c r="G387" s="51"/>
    </row>
    <row r="388" spans="7:7" x14ac:dyDescent="0.25">
      <c r="G388" s="51"/>
    </row>
    <row r="389" spans="7:7" x14ac:dyDescent="0.25">
      <c r="G389" s="51"/>
    </row>
    <row r="390" spans="7:7" x14ac:dyDescent="0.25">
      <c r="G390" s="51"/>
    </row>
    <row r="391" spans="7:7" x14ac:dyDescent="0.25">
      <c r="G391" s="51"/>
    </row>
    <row r="392" spans="7:7" x14ac:dyDescent="0.25">
      <c r="G392" s="51"/>
    </row>
    <row r="393" spans="7:7" x14ac:dyDescent="0.25">
      <c r="G393" s="51"/>
    </row>
    <row r="394" spans="7:7" x14ac:dyDescent="0.25">
      <c r="G394" s="51"/>
    </row>
    <row r="395" spans="7:7" x14ac:dyDescent="0.25">
      <c r="G395" s="51"/>
    </row>
    <row r="396" spans="7:7" x14ac:dyDescent="0.25">
      <c r="G396" s="51"/>
    </row>
    <row r="397" spans="7:7" x14ac:dyDescent="0.25">
      <c r="G397" s="51"/>
    </row>
    <row r="398" spans="7:7" x14ac:dyDescent="0.25">
      <c r="G398" s="51"/>
    </row>
    <row r="399" spans="7:7" x14ac:dyDescent="0.25">
      <c r="G399" s="51"/>
    </row>
    <row r="400" spans="7:7" x14ac:dyDescent="0.25">
      <c r="G400" s="51"/>
    </row>
    <row r="401" spans="7:7" x14ac:dyDescent="0.25">
      <c r="G401" s="51"/>
    </row>
    <row r="402" spans="7:7" x14ac:dyDescent="0.25">
      <c r="G402" s="51"/>
    </row>
    <row r="403" spans="7:7" x14ac:dyDescent="0.25">
      <c r="G403" s="51"/>
    </row>
    <row r="404" spans="7:7" x14ac:dyDescent="0.25">
      <c r="G404" s="51"/>
    </row>
    <row r="405" spans="7:7" x14ac:dyDescent="0.25">
      <c r="G405" s="51"/>
    </row>
    <row r="406" spans="7:7" x14ac:dyDescent="0.25">
      <c r="G406" s="51"/>
    </row>
    <row r="407" spans="7:7" x14ac:dyDescent="0.25">
      <c r="G407" s="51"/>
    </row>
    <row r="408" spans="7:7" x14ac:dyDescent="0.25">
      <c r="G408" s="51"/>
    </row>
    <row r="409" spans="7:7" x14ac:dyDescent="0.25">
      <c r="G409" s="51"/>
    </row>
    <row r="410" spans="7:7" x14ac:dyDescent="0.25">
      <c r="G410" s="51"/>
    </row>
    <row r="411" spans="7:7" x14ac:dyDescent="0.25">
      <c r="G411" s="51"/>
    </row>
    <row r="412" spans="7:7" x14ac:dyDescent="0.25">
      <c r="G412" s="51"/>
    </row>
    <row r="413" spans="7:7" x14ac:dyDescent="0.25">
      <c r="G413" s="51"/>
    </row>
    <row r="414" spans="7:7" x14ac:dyDescent="0.25">
      <c r="G414" s="51"/>
    </row>
    <row r="415" spans="7:7" x14ac:dyDescent="0.25">
      <c r="G415" s="51"/>
    </row>
    <row r="416" spans="7:7" x14ac:dyDescent="0.25">
      <c r="G416" s="51"/>
    </row>
    <row r="417" spans="7:7" x14ac:dyDescent="0.25">
      <c r="G417" s="51"/>
    </row>
    <row r="418" spans="7:7" x14ac:dyDescent="0.25">
      <c r="G418" s="51"/>
    </row>
    <row r="419" spans="7:7" x14ac:dyDescent="0.25">
      <c r="G419" s="51"/>
    </row>
    <row r="420" spans="7:7" x14ac:dyDescent="0.25">
      <c r="G420" s="51"/>
    </row>
    <row r="421" spans="7:7" x14ac:dyDescent="0.25">
      <c r="G421" s="51"/>
    </row>
    <row r="422" spans="7:7" x14ac:dyDescent="0.25">
      <c r="G422" s="51"/>
    </row>
    <row r="423" spans="7:7" x14ac:dyDescent="0.25">
      <c r="G423" s="51"/>
    </row>
    <row r="424" spans="7:7" x14ac:dyDescent="0.25">
      <c r="G424" s="51"/>
    </row>
    <row r="425" spans="7:7" x14ac:dyDescent="0.25">
      <c r="G425" s="51"/>
    </row>
    <row r="426" spans="7:7" x14ac:dyDescent="0.25">
      <c r="G426" s="51"/>
    </row>
    <row r="427" spans="7:7" x14ac:dyDescent="0.25">
      <c r="G427" s="51"/>
    </row>
    <row r="428" spans="7:7" x14ac:dyDescent="0.25">
      <c r="G428" s="51"/>
    </row>
    <row r="429" spans="7:7" x14ac:dyDescent="0.25">
      <c r="G429" s="51"/>
    </row>
    <row r="430" spans="7:7" x14ac:dyDescent="0.25">
      <c r="G430" s="51"/>
    </row>
    <row r="431" spans="7:7" x14ac:dyDescent="0.25">
      <c r="G431" s="51"/>
    </row>
    <row r="432" spans="7:7" x14ac:dyDescent="0.25">
      <c r="G432" s="51"/>
    </row>
    <row r="433" spans="7:7" x14ac:dyDescent="0.25">
      <c r="G433" s="51"/>
    </row>
    <row r="434" spans="7:7" x14ac:dyDescent="0.25">
      <c r="G434" s="51"/>
    </row>
    <row r="435" spans="7:7" x14ac:dyDescent="0.25">
      <c r="G435" s="51"/>
    </row>
    <row r="436" spans="7:7" x14ac:dyDescent="0.25">
      <c r="G436" s="51"/>
    </row>
    <row r="437" spans="7:7" x14ac:dyDescent="0.25">
      <c r="G437" s="51"/>
    </row>
    <row r="438" spans="7:7" x14ac:dyDescent="0.25">
      <c r="G438" s="51"/>
    </row>
    <row r="439" spans="7:7" x14ac:dyDescent="0.25">
      <c r="G439" s="51"/>
    </row>
    <row r="440" spans="7:7" x14ac:dyDescent="0.25">
      <c r="G440" s="51"/>
    </row>
    <row r="441" spans="7:7" x14ac:dyDescent="0.25">
      <c r="G441" s="51"/>
    </row>
    <row r="442" spans="7:7" x14ac:dyDescent="0.25">
      <c r="G442" s="51"/>
    </row>
    <row r="443" spans="7:7" x14ac:dyDescent="0.25">
      <c r="G443" s="51"/>
    </row>
    <row r="444" spans="7:7" x14ac:dyDescent="0.25">
      <c r="G444" s="51"/>
    </row>
    <row r="445" spans="7:7" x14ac:dyDescent="0.25">
      <c r="G445" s="51"/>
    </row>
    <row r="446" spans="7:7" x14ac:dyDescent="0.25">
      <c r="G446" s="51"/>
    </row>
    <row r="447" spans="7:7" x14ac:dyDescent="0.25">
      <c r="G447" s="51"/>
    </row>
    <row r="448" spans="7:7" x14ac:dyDescent="0.25">
      <c r="G448" s="51"/>
    </row>
    <row r="449" spans="7:7" x14ac:dyDescent="0.25">
      <c r="G449" s="51"/>
    </row>
    <row r="450" spans="7:7" x14ac:dyDescent="0.25">
      <c r="G450" s="51"/>
    </row>
    <row r="451" spans="7:7" x14ac:dyDescent="0.25">
      <c r="G451" s="51"/>
    </row>
    <row r="452" spans="7:7" x14ac:dyDescent="0.25">
      <c r="G452" s="51"/>
    </row>
    <row r="453" spans="7:7" x14ac:dyDescent="0.25">
      <c r="G453" s="51"/>
    </row>
    <row r="454" spans="7:7" x14ac:dyDescent="0.25">
      <c r="G454" s="51"/>
    </row>
    <row r="455" spans="7:7" x14ac:dyDescent="0.25">
      <c r="G455" s="51"/>
    </row>
    <row r="456" spans="7:7" x14ac:dyDescent="0.25">
      <c r="G456" s="51"/>
    </row>
    <row r="457" spans="7:7" x14ac:dyDescent="0.25">
      <c r="G457" s="51"/>
    </row>
    <row r="458" spans="7:7" x14ac:dyDescent="0.25">
      <c r="G458" s="51"/>
    </row>
    <row r="459" spans="7:7" x14ac:dyDescent="0.25">
      <c r="G459" s="51"/>
    </row>
    <row r="460" spans="7:7" x14ac:dyDescent="0.25">
      <c r="G460" s="51"/>
    </row>
    <row r="461" spans="7:7" x14ac:dyDescent="0.25">
      <c r="G461" s="51"/>
    </row>
    <row r="462" spans="7:7" x14ac:dyDescent="0.25">
      <c r="G462" s="51"/>
    </row>
    <row r="463" spans="7:7" x14ac:dyDescent="0.25">
      <c r="G463" s="51"/>
    </row>
    <row r="464" spans="7:7" x14ac:dyDescent="0.25">
      <c r="G464" s="51"/>
    </row>
    <row r="465" spans="7:7" x14ac:dyDescent="0.25">
      <c r="G465" s="51"/>
    </row>
    <row r="466" spans="7:7" x14ac:dyDescent="0.25">
      <c r="G466" s="51"/>
    </row>
    <row r="467" spans="7:7" x14ac:dyDescent="0.25">
      <c r="G467" s="51"/>
    </row>
    <row r="468" spans="7:7" x14ac:dyDescent="0.25">
      <c r="G468" s="51"/>
    </row>
    <row r="469" spans="7:7" x14ac:dyDescent="0.25">
      <c r="G469" s="51"/>
    </row>
    <row r="470" spans="7:7" x14ac:dyDescent="0.25">
      <c r="G470" s="51"/>
    </row>
    <row r="471" spans="7:7" x14ac:dyDescent="0.25">
      <c r="G471" s="51"/>
    </row>
    <row r="472" spans="7:7" x14ac:dyDescent="0.25">
      <c r="G472" s="51"/>
    </row>
    <row r="473" spans="7:7" x14ac:dyDescent="0.25">
      <c r="G473" s="51"/>
    </row>
    <row r="474" spans="7:7" x14ac:dyDescent="0.25">
      <c r="G474" s="51"/>
    </row>
    <row r="475" spans="7:7" x14ac:dyDescent="0.25">
      <c r="G475" s="51"/>
    </row>
    <row r="476" spans="7:7" x14ac:dyDescent="0.25">
      <c r="G476" s="51"/>
    </row>
    <row r="477" spans="7:7" x14ac:dyDescent="0.25">
      <c r="G477" s="51"/>
    </row>
    <row r="478" spans="7:7" x14ac:dyDescent="0.25">
      <c r="G478" s="51"/>
    </row>
    <row r="479" spans="7:7" x14ac:dyDescent="0.25">
      <c r="G479" s="51"/>
    </row>
    <row r="480" spans="7:7" x14ac:dyDescent="0.25">
      <c r="G480" s="51"/>
    </row>
    <row r="481" spans="7:7" x14ac:dyDescent="0.25">
      <c r="G481" s="51"/>
    </row>
    <row r="482" spans="7:7" x14ac:dyDescent="0.25">
      <c r="G482" s="51"/>
    </row>
    <row r="483" spans="7:7" x14ac:dyDescent="0.25">
      <c r="G483" s="51"/>
    </row>
    <row r="484" spans="7:7" x14ac:dyDescent="0.25">
      <c r="G484" s="51"/>
    </row>
    <row r="485" spans="7:7" x14ac:dyDescent="0.25">
      <c r="G485" s="51"/>
    </row>
    <row r="486" spans="7:7" x14ac:dyDescent="0.25">
      <c r="G486" s="51"/>
    </row>
    <row r="487" spans="7:7" x14ac:dyDescent="0.25">
      <c r="G487" s="51"/>
    </row>
    <row r="488" spans="7:7" x14ac:dyDescent="0.25">
      <c r="G488" s="51"/>
    </row>
    <row r="489" spans="7:7" x14ac:dyDescent="0.25">
      <c r="G489" s="51"/>
    </row>
    <row r="490" spans="7:7" x14ac:dyDescent="0.25">
      <c r="G490" s="51"/>
    </row>
    <row r="491" spans="7:7" x14ac:dyDescent="0.25">
      <c r="G491" s="51"/>
    </row>
    <row r="492" spans="7:7" x14ac:dyDescent="0.25">
      <c r="G492" s="51"/>
    </row>
    <row r="493" spans="7:7" x14ac:dyDescent="0.25">
      <c r="G493" s="51"/>
    </row>
    <row r="494" spans="7:7" x14ac:dyDescent="0.25">
      <c r="G494" s="51"/>
    </row>
    <row r="495" spans="7:7" x14ac:dyDescent="0.25">
      <c r="G495" s="51"/>
    </row>
    <row r="496" spans="7:7" x14ac:dyDescent="0.25">
      <c r="G496" s="51"/>
    </row>
    <row r="497" spans="7:7" x14ac:dyDescent="0.25">
      <c r="G497" s="51"/>
    </row>
    <row r="498" spans="7:7" x14ac:dyDescent="0.25">
      <c r="G498" s="51"/>
    </row>
    <row r="499" spans="7:7" x14ac:dyDescent="0.25">
      <c r="G499" s="51"/>
    </row>
    <row r="500" spans="7:7" x14ac:dyDescent="0.25">
      <c r="G500" s="51"/>
    </row>
    <row r="501" spans="7:7" x14ac:dyDescent="0.25">
      <c r="G501" s="51"/>
    </row>
    <row r="502" spans="7:7" x14ac:dyDescent="0.25">
      <c r="G502" s="51"/>
    </row>
    <row r="503" spans="7:7" x14ac:dyDescent="0.25">
      <c r="G503" s="51"/>
    </row>
    <row r="504" spans="7:7" x14ac:dyDescent="0.25">
      <c r="G504" s="51"/>
    </row>
    <row r="505" spans="7:7" x14ac:dyDescent="0.25">
      <c r="G505" s="51"/>
    </row>
    <row r="506" spans="7:7" x14ac:dyDescent="0.25">
      <c r="G506" s="51"/>
    </row>
    <row r="507" spans="7:7" x14ac:dyDescent="0.25">
      <c r="G507" s="51"/>
    </row>
    <row r="508" spans="7:7" x14ac:dyDescent="0.25">
      <c r="G508" s="51"/>
    </row>
    <row r="509" spans="7:7" x14ac:dyDescent="0.25">
      <c r="G509" s="51"/>
    </row>
    <row r="510" spans="7:7" x14ac:dyDescent="0.25">
      <c r="G510" s="51"/>
    </row>
    <row r="511" spans="7:7" x14ac:dyDescent="0.25">
      <c r="G511" s="51"/>
    </row>
    <row r="512" spans="7:7" x14ac:dyDescent="0.25">
      <c r="G512" s="51"/>
    </row>
    <row r="513" spans="7:7" x14ac:dyDescent="0.25">
      <c r="G513" s="51"/>
    </row>
    <row r="514" spans="7:7" x14ac:dyDescent="0.25">
      <c r="G514" s="51"/>
    </row>
    <row r="515" spans="7:7" x14ac:dyDescent="0.25">
      <c r="G515" s="51"/>
    </row>
    <row r="516" spans="7:7" x14ac:dyDescent="0.25">
      <c r="G516" s="51"/>
    </row>
    <row r="517" spans="7:7" x14ac:dyDescent="0.25">
      <c r="G517" s="51"/>
    </row>
    <row r="518" spans="7:7" x14ac:dyDescent="0.25">
      <c r="G518" s="51"/>
    </row>
    <row r="519" spans="7:7" x14ac:dyDescent="0.25">
      <c r="G519" s="51"/>
    </row>
    <row r="520" spans="7:7" x14ac:dyDescent="0.25">
      <c r="G520" s="51"/>
    </row>
    <row r="521" spans="7:7" x14ac:dyDescent="0.25">
      <c r="G521" s="51"/>
    </row>
    <row r="522" spans="7:7" x14ac:dyDescent="0.25">
      <c r="G522" s="51"/>
    </row>
    <row r="523" spans="7:7" x14ac:dyDescent="0.25">
      <c r="G523" s="51"/>
    </row>
    <row r="524" spans="7:7" x14ac:dyDescent="0.25">
      <c r="G524" s="51"/>
    </row>
    <row r="525" spans="7:7" x14ac:dyDescent="0.25">
      <c r="G525" s="51"/>
    </row>
    <row r="526" spans="7:7" x14ac:dyDescent="0.25">
      <c r="G526" s="51"/>
    </row>
    <row r="527" spans="7:7" x14ac:dyDescent="0.25">
      <c r="G527" s="51"/>
    </row>
    <row r="528" spans="7:7" x14ac:dyDescent="0.25">
      <c r="G528" s="51"/>
    </row>
    <row r="529" spans="7:7" x14ac:dyDescent="0.25">
      <c r="G529" s="51"/>
    </row>
    <row r="530" spans="7:7" x14ac:dyDescent="0.25">
      <c r="G530" s="51"/>
    </row>
    <row r="531" spans="7:7" x14ac:dyDescent="0.25">
      <c r="G531" s="51"/>
    </row>
    <row r="532" spans="7:7" x14ac:dyDescent="0.25">
      <c r="G532" s="51"/>
    </row>
    <row r="533" spans="7:7" x14ac:dyDescent="0.25">
      <c r="G533" s="51"/>
    </row>
    <row r="534" spans="7:7" x14ac:dyDescent="0.25">
      <c r="G534" s="51"/>
    </row>
    <row r="535" spans="7:7" x14ac:dyDescent="0.25">
      <c r="G535" s="51"/>
    </row>
    <row r="536" spans="7:7" x14ac:dyDescent="0.25">
      <c r="G536" s="51"/>
    </row>
    <row r="537" spans="7:7" x14ac:dyDescent="0.25">
      <c r="G537" s="51"/>
    </row>
    <row r="538" spans="7:7" x14ac:dyDescent="0.25">
      <c r="G538" s="51"/>
    </row>
    <row r="539" spans="7:7" x14ac:dyDescent="0.25">
      <c r="G539" s="51"/>
    </row>
    <row r="540" spans="7:7" x14ac:dyDescent="0.25">
      <c r="G540" s="51"/>
    </row>
    <row r="541" spans="7:7" x14ac:dyDescent="0.25">
      <c r="G541" s="51"/>
    </row>
    <row r="542" spans="7:7" x14ac:dyDescent="0.25">
      <c r="G542" s="51"/>
    </row>
    <row r="543" spans="7:7" x14ac:dyDescent="0.25">
      <c r="G543" s="51"/>
    </row>
    <row r="544" spans="7:7" x14ac:dyDescent="0.25">
      <c r="G544" s="51"/>
    </row>
    <row r="545" spans="7:7" x14ac:dyDescent="0.25">
      <c r="G545" s="51"/>
    </row>
    <row r="546" spans="7:7" x14ac:dyDescent="0.25">
      <c r="G546" s="51"/>
    </row>
    <row r="547" spans="7:7" x14ac:dyDescent="0.25">
      <c r="G547" s="51"/>
    </row>
    <row r="548" spans="7:7" x14ac:dyDescent="0.25">
      <c r="G548" s="51"/>
    </row>
    <row r="549" spans="7:7" x14ac:dyDescent="0.25">
      <c r="G549" s="51"/>
    </row>
    <row r="550" spans="7:7" x14ac:dyDescent="0.25">
      <c r="G550" s="51"/>
    </row>
    <row r="551" spans="7:7" x14ac:dyDescent="0.25">
      <c r="G551" s="51"/>
    </row>
    <row r="552" spans="7:7" x14ac:dyDescent="0.25">
      <c r="G552" s="51"/>
    </row>
    <row r="553" spans="7:7" x14ac:dyDescent="0.25">
      <c r="G553" s="51"/>
    </row>
    <row r="554" spans="7:7" x14ac:dyDescent="0.25">
      <c r="G554" s="51"/>
    </row>
    <row r="555" spans="7:7" x14ac:dyDescent="0.25">
      <c r="G555" s="51"/>
    </row>
    <row r="556" spans="7:7" x14ac:dyDescent="0.25">
      <c r="G556" s="51"/>
    </row>
    <row r="557" spans="7:7" x14ac:dyDescent="0.25">
      <c r="G557" s="51"/>
    </row>
    <row r="558" spans="7:7" x14ac:dyDescent="0.25">
      <c r="G558" s="51"/>
    </row>
    <row r="559" spans="7:7" x14ac:dyDescent="0.25">
      <c r="G559" s="51"/>
    </row>
    <row r="560" spans="7:7" x14ac:dyDescent="0.25">
      <c r="G560" s="51"/>
    </row>
    <row r="561" spans="7:7" x14ac:dyDescent="0.25">
      <c r="G561" s="51"/>
    </row>
    <row r="562" spans="7:7" x14ac:dyDescent="0.25">
      <c r="G562" s="51"/>
    </row>
    <row r="563" spans="7:7" x14ac:dyDescent="0.25">
      <c r="G563" s="51"/>
    </row>
    <row r="564" spans="7:7" x14ac:dyDescent="0.25">
      <c r="G564" s="51"/>
    </row>
    <row r="565" spans="7:7" x14ac:dyDescent="0.25">
      <c r="G565" s="51"/>
    </row>
    <row r="566" spans="7:7" x14ac:dyDescent="0.25">
      <c r="G566" s="51"/>
    </row>
    <row r="567" spans="7:7" x14ac:dyDescent="0.25">
      <c r="G567" s="51"/>
    </row>
    <row r="568" spans="7:7" x14ac:dyDescent="0.25">
      <c r="G568" s="51"/>
    </row>
    <row r="569" spans="7:7" x14ac:dyDescent="0.25">
      <c r="G569" s="51"/>
    </row>
    <row r="570" spans="7:7" x14ac:dyDescent="0.25">
      <c r="G570" s="51"/>
    </row>
    <row r="571" spans="7:7" x14ac:dyDescent="0.25">
      <c r="G571" s="51"/>
    </row>
    <row r="572" spans="7:7" x14ac:dyDescent="0.25">
      <c r="G572" s="51"/>
    </row>
    <row r="573" spans="7:7" x14ac:dyDescent="0.25">
      <c r="G573" s="51"/>
    </row>
    <row r="574" spans="7:7" x14ac:dyDescent="0.25">
      <c r="G574" s="51"/>
    </row>
    <row r="575" spans="7:7" x14ac:dyDescent="0.25">
      <c r="G575" s="51"/>
    </row>
    <row r="576" spans="7:7" x14ac:dyDescent="0.25">
      <c r="G576" s="51"/>
    </row>
    <row r="577" spans="7:7" x14ac:dyDescent="0.25">
      <c r="G577" s="51"/>
    </row>
    <row r="578" spans="7:7" x14ac:dyDescent="0.25">
      <c r="G578" s="51"/>
    </row>
    <row r="579" spans="7:7" x14ac:dyDescent="0.25">
      <c r="G579" s="51"/>
    </row>
    <row r="580" spans="7:7" x14ac:dyDescent="0.25">
      <c r="G580" s="51"/>
    </row>
    <row r="581" spans="7:7" x14ac:dyDescent="0.25">
      <c r="G581" s="51"/>
    </row>
    <row r="582" spans="7:7" x14ac:dyDescent="0.25">
      <c r="G582" s="51"/>
    </row>
    <row r="583" spans="7:7" x14ac:dyDescent="0.25">
      <c r="G583" s="51"/>
    </row>
    <row r="584" spans="7:7" x14ac:dyDescent="0.25">
      <c r="G584" s="51"/>
    </row>
    <row r="585" spans="7:7" x14ac:dyDescent="0.25">
      <c r="G585" s="51"/>
    </row>
    <row r="586" spans="7:7" x14ac:dyDescent="0.25">
      <c r="G586" s="51"/>
    </row>
    <row r="587" spans="7:7" x14ac:dyDescent="0.25">
      <c r="G587" s="51"/>
    </row>
    <row r="588" spans="7:7" x14ac:dyDescent="0.25">
      <c r="G588" s="51"/>
    </row>
    <row r="589" spans="7:7" x14ac:dyDescent="0.25">
      <c r="G589" s="51"/>
    </row>
    <row r="590" spans="7:7" x14ac:dyDescent="0.25">
      <c r="G590" s="51"/>
    </row>
    <row r="591" spans="7:7" x14ac:dyDescent="0.25">
      <c r="G591" s="51"/>
    </row>
    <row r="592" spans="7:7" x14ac:dyDescent="0.25">
      <c r="G592" s="51"/>
    </row>
    <row r="593" spans="7:7" x14ac:dyDescent="0.25">
      <c r="G593" s="51"/>
    </row>
    <row r="594" spans="7:7" x14ac:dyDescent="0.25">
      <c r="G594" s="51"/>
    </row>
    <row r="595" spans="7:7" x14ac:dyDescent="0.25">
      <c r="G595" s="51"/>
    </row>
    <row r="596" spans="7:7" x14ac:dyDescent="0.25">
      <c r="G596" s="51"/>
    </row>
    <row r="597" spans="7:7" x14ac:dyDescent="0.25">
      <c r="G597" s="51"/>
    </row>
    <row r="598" spans="7:7" x14ac:dyDescent="0.25">
      <c r="G598" s="51"/>
    </row>
    <row r="599" spans="7:7" x14ac:dyDescent="0.25">
      <c r="G599" s="51"/>
    </row>
    <row r="600" spans="7:7" x14ac:dyDescent="0.25">
      <c r="G600" s="51"/>
    </row>
    <row r="601" spans="7:7" x14ac:dyDescent="0.25">
      <c r="G601" s="51"/>
    </row>
    <row r="602" spans="7:7" x14ac:dyDescent="0.25">
      <c r="G602" s="51"/>
    </row>
    <row r="603" spans="7:7" x14ac:dyDescent="0.25">
      <c r="G603" s="51"/>
    </row>
    <row r="604" spans="7:7" x14ac:dyDescent="0.25">
      <c r="G604" s="51"/>
    </row>
    <row r="605" spans="7:7" x14ac:dyDescent="0.25">
      <c r="G605" s="51"/>
    </row>
    <row r="606" spans="7:7" x14ac:dyDescent="0.25">
      <c r="G606" s="51"/>
    </row>
    <row r="607" spans="7:7" x14ac:dyDescent="0.25">
      <c r="G607" s="51"/>
    </row>
    <row r="608" spans="7:7" x14ac:dyDescent="0.25">
      <c r="G608" s="51"/>
    </row>
    <row r="609" spans="7:7" x14ac:dyDescent="0.25">
      <c r="G609" s="51"/>
    </row>
    <row r="610" spans="7:7" x14ac:dyDescent="0.25">
      <c r="G610" s="51"/>
    </row>
    <row r="611" spans="7:7" x14ac:dyDescent="0.25">
      <c r="G611" s="51"/>
    </row>
    <row r="612" spans="7:7" x14ac:dyDescent="0.25">
      <c r="G612" s="51"/>
    </row>
    <row r="613" spans="7:7" x14ac:dyDescent="0.25">
      <c r="G613" s="51"/>
    </row>
    <row r="614" spans="7:7" x14ac:dyDescent="0.25">
      <c r="G614" s="51"/>
    </row>
    <row r="615" spans="7:7" x14ac:dyDescent="0.25">
      <c r="G615" s="51"/>
    </row>
    <row r="616" spans="7:7" x14ac:dyDescent="0.25">
      <c r="G616" s="51"/>
    </row>
    <row r="617" spans="7:7" x14ac:dyDescent="0.25">
      <c r="G617" s="51"/>
    </row>
    <row r="618" spans="7:7" x14ac:dyDescent="0.25">
      <c r="G618" s="51"/>
    </row>
    <row r="619" spans="7:7" x14ac:dyDescent="0.25">
      <c r="G619" s="51"/>
    </row>
    <row r="620" spans="7:7" x14ac:dyDescent="0.25">
      <c r="G620" s="51"/>
    </row>
    <row r="621" spans="7:7" x14ac:dyDescent="0.25">
      <c r="G621" s="51"/>
    </row>
    <row r="622" spans="7:7" x14ac:dyDescent="0.25">
      <c r="G622" s="51"/>
    </row>
    <row r="623" spans="7:7" x14ac:dyDescent="0.25">
      <c r="G623" s="51"/>
    </row>
    <row r="624" spans="7:7" x14ac:dyDescent="0.25">
      <c r="G624" s="51"/>
    </row>
    <row r="625" spans="7:7" x14ac:dyDescent="0.25">
      <c r="G625" s="51"/>
    </row>
    <row r="626" spans="7:7" x14ac:dyDescent="0.25">
      <c r="G626" s="51"/>
    </row>
    <row r="627" spans="7:7" x14ac:dyDescent="0.25">
      <c r="G627" s="51"/>
    </row>
    <row r="628" spans="7:7" x14ac:dyDescent="0.25">
      <c r="G628" s="51"/>
    </row>
    <row r="629" spans="7:7" x14ac:dyDescent="0.25">
      <c r="G629" s="51"/>
    </row>
    <row r="630" spans="7:7" x14ac:dyDescent="0.25">
      <c r="G630" s="51"/>
    </row>
    <row r="631" spans="7:7" x14ac:dyDescent="0.25">
      <c r="G631" s="51"/>
    </row>
    <row r="632" spans="7:7" x14ac:dyDescent="0.25">
      <c r="G632" s="51"/>
    </row>
    <row r="633" spans="7:7" x14ac:dyDescent="0.25">
      <c r="G633" s="51"/>
    </row>
    <row r="634" spans="7:7" x14ac:dyDescent="0.25">
      <c r="G634" s="51"/>
    </row>
    <row r="635" spans="7:7" x14ac:dyDescent="0.25">
      <c r="G635" s="51"/>
    </row>
    <row r="636" spans="7:7" x14ac:dyDescent="0.25">
      <c r="G636" s="51"/>
    </row>
    <row r="637" spans="7:7" x14ac:dyDescent="0.25">
      <c r="G637" s="51"/>
    </row>
    <row r="638" spans="7:7" x14ac:dyDescent="0.25">
      <c r="G638" s="51"/>
    </row>
    <row r="639" spans="7:7" x14ac:dyDescent="0.25">
      <c r="G639" s="51"/>
    </row>
    <row r="640" spans="7:7" x14ac:dyDescent="0.25">
      <c r="G640" s="51"/>
    </row>
    <row r="641" spans="7:7" x14ac:dyDescent="0.25">
      <c r="G641" s="51"/>
    </row>
    <row r="642" spans="7:7" x14ac:dyDescent="0.25">
      <c r="G642" s="51"/>
    </row>
    <row r="643" spans="7:7" x14ac:dyDescent="0.25">
      <c r="G643" s="51"/>
    </row>
    <row r="644" spans="7:7" x14ac:dyDescent="0.25">
      <c r="G644" s="51"/>
    </row>
    <row r="645" spans="7:7" x14ac:dyDescent="0.25">
      <c r="G645" s="51"/>
    </row>
    <row r="646" spans="7:7" x14ac:dyDescent="0.25">
      <c r="G646" s="51"/>
    </row>
    <row r="647" spans="7:7" x14ac:dyDescent="0.25">
      <c r="G647" s="51"/>
    </row>
    <row r="648" spans="7:7" x14ac:dyDescent="0.25">
      <c r="G648" s="51"/>
    </row>
    <row r="649" spans="7:7" x14ac:dyDescent="0.25">
      <c r="G649" s="51"/>
    </row>
    <row r="650" spans="7:7" x14ac:dyDescent="0.25">
      <c r="G650" s="51"/>
    </row>
    <row r="651" spans="7:7" x14ac:dyDescent="0.25">
      <c r="G651" s="51"/>
    </row>
    <row r="652" spans="7:7" x14ac:dyDescent="0.25">
      <c r="G652" s="51"/>
    </row>
    <row r="653" spans="7:7" x14ac:dyDescent="0.25">
      <c r="G653" s="51"/>
    </row>
    <row r="654" spans="7:7" x14ac:dyDescent="0.25">
      <c r="G654" s="51"/>
    </row>
    <row r="655" spans="7:7" x14ac:dyDescent="0.25">
      <c r="G655" s="51"/>
    </row>
    <row r="656" spans="7:7" x14ac:dyDescent="0.25">
      <c r="G656" s="51"/>
    </row>
    <row r="657" spans="7:7" x14ac:dyDescent="0.25">
      <c r="G657" s="51"/>
    </row>
    <row r="658" spans="7:7" x14ac:dyDescent="0.25">
      <c r="G658" s="51"/>
    </row>
    <row r="659" spans="7:7" x14ac:dyDescent="0.25">
      <c r="G659" s="51"/>
    </row>
    <row r="660" spans="7:7" x14ac:dyDescent="0.25">
      <c r="G660" s="51"/>
    </row>
    <row r="661" spans="7:7" x14ac:dyDescent="0.25">
      <c r="G661" s="51"/>
    </row>
    <row r="662" spans="7:7" x14ac:dyDescent="0.25">
      <c r="G662" s="51"/>
    </row>
    <row r="663" spans="7:7" x14ac:dyDescent="0.25">
      <c r="G663" s="51"/>
    </row>
    <row r="664" spans="7:7" x14ac:dyDescent="0.25">
      <c r="G664" s="51"/>
    </row>
    <row r="665" spans="7:7" x14ac:dyDescent="0.25">
      <c r="G665" s="51"/>
    </row>
    <row r="666" spans="7:7" x14ac:dyDescent="0.25">
      <c r="G666" s="51"/>
    </row>
    <row r="667" spans="7:7" x14ac:dyDescent="0.25">
      <c r="G667" s="51"/>
    </row>
    <row r="668" spans="7:7" x14ac:dyDescent="0.25">
      <c r="G668" s="51"/>
    </row>
    <row r="669" spans="7:7" x14ac:dyDescent="0.25">
      <c r="G669" s="51"/>
    </row>
    <row r="670" spans="7:7" x14ac:dyDescent="0.25">
      <c r="G670" s="51"/>
    </row>
    <row r="671" spans="7:7" x14ac:dyDescent="0.25">
      <c r="G671" s="51"/>
    </row>
    <row r="672" spans="7:7" x14ac:dyDescent="0.25">
      <c r="G672" s="51"/>
    </row>
    <row r="673" spans="7:7" x14ac:dyDescent="0.25">
      <c r="G673" s="51"/>
    </row>
    <row r="674" spans="7:7" x14ac:dyDescent="0.25">
      <c r="G674" s="51"/>
    </row>
    <row r="675" spans="7:7" x14ac:dyDescent="0.25">
      <c r="G675" s="51"/>
    </row>
    <row r="676" spans="7:7" x14ac:dyDescent="0.25">
      <c r="G676" s="51"/>
    </row>
    <row r="677" spans="7:7" x14ac:dyDescent="0.25">
      <c r="G677" s="51"/>
    </row>
    <row r="678" spans="7:7" x14ac:dyDescent="0.25">
      <c r="G678" s="51"/>
    </row>
    <row r="679" spans="7:7" x14ac:dyDescent="0.25">
      <c r="G679" s="51"/>
    </row>
    <row r="680" spans="7:7" x14ac:dyDescent="0.25">
      <c r="G680" s="51"/>
    </row>
    <row r="681" spans="7:7" x14ac:dyDescent="0.25">
      <c r="G681" s="51"/>
    </row>
    <row r="682" spans="7:7" x14ac:dyDescent="0.25">
      <c r="G682" s="51"/>
    </row>
    <row r="683" spans="7:7" x14ac:dyDescent="0.25">
      <c r="G683" s="51"/>
    </row>
    <row r="684" spans="7:7" x14ac:dyDescent="0.25">
      <c r="G684" s="51"/>
    </row>
    <row r="685" spans="7:7" x14ac:dyDescent="0.25">
      <c r="G685" s="51"/>
    </row>
    <row r="686" spans="7:7" x14ac:dyDescent="0.25">
      <c r="G686" s="51"/>
    </row>
    <row r="687" spans="7:7" x14ac:dyDescent="0.25">
      <c r="G687" s="51"/>
    </row>
    <row r="688" spans="7:7" x14ac:dyDescent="0.25">
      <c r="G688" s="51"/>
    </row>
    <row r="689" spans="7:7" x14ac:dyDescent="0.25">
      <c r="G689" s="51"/>
    </row>
    <row r="690" spans="7:7" x14ac:dyDescent="0.25">
      <c r="G690" s="51"/>
    </row>
    <row r="691" spans="7:7" x14ac:dyDescent="0.25">
      <c r="G691" s="51"/>
    </row>
    <row r="692" spans="7:7" x14ac:dyDescent="0.25">
      <c r="G692" s="51"/>
    </row>
    <row r="693" spans="7:7" x14ac:dyDescent="0.25">
      <c r="G693" s="51"/>
    </row>
    <row r="694" spans="7:7" x14ac:dyDescent="0.25">
      <c r="G694" s="51"/>
    </row>
    <row r="695" spans="7:7" x14ac:dyDescent="0.25">
      <c r="G695" s="51"/>
    </row>
    <row r="696" spans="7:7" x14ac:dyDescent="0.25">
      <c r="G696" s="51"/>
    </row>
    <row r="697" spans="7:7" x14ac:dyDescent="0.25">
      <c r="G697" s="51"/>
    </row>
    <row r="698" spans="7:7" x14ac:dyDescent="0.25">
      <c r="G698" s="51"/>
    </row>
    <row r="699" spans="7:7" x14ac:dyDescent="0.25">
      <c r="G699" s="51"/>
    </row>
    <row r="700" spans="7:7" x14ac:dyDescent="0.25">
      <c r="G700" s="51"/>
    </row>
    <row r="701" spans="7:7" x14ac:dyDescent="0.25">
      <c r="G701" s="51"/>
    </row>
    <row r="702" spans="7:7" x14ac:dyDescent="0.25">
      <c r="G702" s="51"/>
    </row>
    <row r="703" spans="7:7" x14ac:dyDescent="0.25">
      <c r="G703" s="51"/>
    </row>
    <row r="704" spans="7:7" x14ac:dyDescent="0.25">
      <c r="G704" s="51"/>
    </row>
    <row r="705" spans="7:7" x14ac:dyDescent="0.25">
      <c r="G705" s="51"/>
    </row>
    <row r="706" spans="7:7" x14ac:dyDescent="0.25">
      <c r="G706" s="51"/>
    </row>
    <row r="707" spans="7:7" x14ac:dyDescent="0.25">
      <c r="G707" s="51"/>
    </row>
    <row r="708" spans="7:7" x14ac:dyDescent="0.25">
      <c r="G708" s="51"/>
    </row>
    <row r="709" spans="7:7" x14ac:dyDescent="0.25">
      <c r="G709" s="51"/>
    </row>
    <row r="710" spans="7:7" x14ac:dyDescent="0.25">
      <c r="G710" s="51"/>
    </row>
    <row r="711" spans="7:7" x14ac:dyDescent="0.25">
      <c r="G711" s="51"/>
    </row>
    <row r="712" spans="7:7" x14ac:dyDescent="0.25">
      <c r="G712" s="51"/>
    </row>
    <row r="713" spans="7:7" x14ac:dyDescent="0.25">
      <c r="G713" s="51"/>
    </row>
    <row r="714" spans="7:7" x14ac:dyDescent="0.25">
      <c r="G714" s="51"/>
    </row>
    <row r="715" spans="7:7" x14ac:dyDescent="0.25">
      <c r="G715" s="51"/>
    </row>
    <row r="716" spans="7:7" x14ac:dyDescent="0.25">
      <c r="G716" s="51"/>
    </row>
    <row r="717" spans="7:7" x14ac:dyDescent="0.25">
      <c r="G717" s="51"/>
    </row>
    <row r="718" spans="7:7" x14ac:dyDescent="0.25">
      <c r="G718" s="51"/>
    </row>
    <row r="719" spans="7:7" x14ac:dyDescent="0.25">
      <c r="G719" s="51"/>
    </row>
    <row r="720" spans="7:7" x14ac:dyDescent="0.25">
      <c r="G720" s="51"/>
    </row>
    <row r="721" spans="7:7" x14ac:dyDescent="0.25">
      <c r="G721" s="51"/>
    </row>
    <row r="722" spans="7:7" x14ac:dyDescent="0.25">
      <c r="G722" s="51"/>
    </row>
    <row r="723" spans="7:7" x14ac:dyDescent="0.25">
      <c r="G723" s="51"/>
    </row>
    <row r="724" spans="7:7" x14ac:dyDescent="0.25">
      <c r="G724" s="51"/>
    </row>
    <row r="725" spans="7:7" x14ac:dyDescent="0.25">
      <c r="G725" s="51"/>
    </row>
    <row r="726" spans="7:7" x14ac:dyDescent="0.25">
      <c r="G726" s="51"/>
    </row>
    <row r="727" spans="7:7" x14ac:dyDescent="0.25">
      <c r="G727" s="51"/>
    </row>
    <row r="728" spans="7:7" x14ac:dyDescent="0.25">
      <c r="G728" s="51"/>
    </row>
    <row r="729" spans="7:7" x14ac:dyDescent="0.25">
      <c r="G729" s="51"/>
    </row>
    <row r="730" spans="7:7" x14ac:dyDescent="0.25">
      <c r="G730" s="51"/>
    </row>
    <row r="731" spans="7:7" x14ac:dyDescent="0.25">
      <c r="G731" s="51"/>
    </row>
    <row r="732" spans="7:7" x14ac:dyDescent="0.25">
      <c r="G732" s="51"/>
    </row>
    <row r="733" spans="7:7" x14ac:dyDescent="0.25">
      <c r="G733" s="51"/>
    </row>
    <row r="734" spans="7:7" x14ac:dyDescent="0.25">
      <c r="G734" s="51"/>
    </row>
    <row r="735" spans="7:7" x14ac:dyDescent="0.25">
      <c r="G735" s="51"/>
    </row>
    <row r="736" spans="7:7" x14ac:dyDescent="0.25">
      <c r="G736" s="51"/>
    </row>
    <row r="737" spans="7:7" x14ac:dyDescent="0.25">
      <c r="G737" s="51"/>
    </row>
    <row r="738" spans="7:7" x14ac:dyDescent="0.25">
      <c r="G738" s="51"/>
    </row>
    <row r="739" spans="7:7" x14ac:dyDescent="0.25">
      <c r="G739" s="51"/>
    </row>
    <row r="740" spans="7:7" x14ac:dyDescent="0.25">
      <c r="G740" s="51"/>
    </row>
    <row r="741" spans="7:7" x14ac:dyDescent="0.25">
      <c r="G741" s="51"/>
    </row>
    <row r="742" spans="7:7" x14ac:dyDescent="0.25">
      <c r="G742" s="51"/>
    </row>
    <row r="743" spans="7:7" x14ac:dyDescent="0.25">
      <c r="G743" s="51"/>
    </row>
    <row r="744" spans="7:7" x14ac:dyDescent="0.25">
      <c r="G744" s="51"/>
    </row>
    <row r="745" spans="7:7" x14ac:dyDescent="0.25">
      <c r="G745" s="51"/>
    </row>
    <row r="746" spans="7:7" x14ac:dyDescent="0.25">
      <c r="G746" s="51"/>
    </row>
    <row r="747" spans="7:7" x14ac:dyDescent="0.25">
      <c r="G747" s="51"/>
    </row>
    <row r="748" spans="7:7" x14ac:dyDescent="0.25">
      <c r="G748" s="51"/>
    </row>
    <row r="749" spans="7:7" x14ac:dyDescent="0.25">
      <c r="G749" s="51"/>
    </row>
    <row r="750" spans="7:7" x14ac:dyDescent="0.25">
      <c r="G750" s="51"/>
    </row>
    <row r="751" spans="7:7" x14ac:dyDescent="0.25">
      <c r="G751" s="51"/>
    </row>
    <row r="752" spans="7:7" x14ac:dyDescent="0.25">
      <c r="G752" s="51"/>
    </row>
    <row r="753" spans="7:7" x14ac:dyDescent="0.25">
      <c r="G753" s="51"/>
    </row>
    <row r="754" spans="7:7" x14ac:dyDescent="0.25">
      <c r="G754" s="51"/>
    </row>
    <row r="755" spans="7:7" x14ac:dyDescent="0.25">
      <c r="G755" s="51"/>
    </row>
    <row r="756" spans="7:7" x14ac:dyDescent="0.25">
      <c r="G756" s="51"/>
    </row>
    <row r="757" spans="7:7" x14ac:dyDescent="0.25">
      <c r="G757" s="51"/>
    </row>
    <row r="758" spans="7:7" x14ac:dyDescent="0.25">
      <c r="G758" s="51"/>
    </row>
    <row r="759" spans="7:7" x14ac:dyDescent="0.25">
      <c r="G759" s="51"/>
    </row>
    <row r="760" spans="7:7" x14ac:dyDescent="0.25">
      <c r="G760" s="51"/>
    </row>
    <row r="761" spans="7:7" x14ac:dyDescent="0.25">
      <c r="G761" s="51"/>
    </row>
    <row r="762" spans="7:7" x14ac:dyDescent="0.25">
      <c r="G762" s="51"/>
    </row>
    <row r="763" spans="7:7" x14ac:dyDescent="0.25">
      <c r="G763" s="51"/>
    </row>
    <row r="764" spans="7:7" x14ac:dyDescent="0.25">
      <c r="G764" s="51"/>
    </row>
    <row r="765" spans="7:7" x14ac:dyDescent="0.25">
      <c r="G765" s="51"/>
    </row>
    <row r="766" spans="7:7" x14ac:dyDescent="0.25">
      <c r="G766" s="51"/>
    </row>
    <row r="767" spans="7:7" x14ac:dyDescent="0.25">
      <c r="G767" s="51"/>
    </row>
    <row r="768" spans="7:7" x14ac:dyDescent="0.25">
      <c r="G768" s="51"/>
    </row>
    <row r="769" spans="7:7" x14ac:dyDescent="0.25">
      <c r="G769" s="51"/>
    </row>
    <row r="770" spans="7:7" x14ac:dyDescent="0.25">
      <c r="G770" s="51"/>
    </row>
    <row r="771" spans="7:7" x14ac:dyDescent="0.25">
      <c r="G771" s="51"/>
    </row>
    <row r="772" spans="7:7" x14ac:dyDescent="0.25">
      <c r="G772" s="51"/>
    </row>
    <row r="773" spans="7:7" x14ac:dyDescent="0.25">
      <c r="G773" s="51"/>
    </row>
    <row r="774" spans="7:7" x14ac:dyDescent="0.25">
      <c r="G774" s="51"/>
    </row>
    <row r="775" spans="7:7" x14ac:dyDescent="0.25">
      <c r="G775" s="51"/>
    </row>
    <row r="776" spans="7:7" x14ac:dyDescent="0.25">
      <c r="G776" s="51"/>
    </row>
    <row r="777" spans="7:7" x14ac:dyDescent="0.25">
      <c r="G777" s="51"/>
    </row>
    <row r="778" spans="7:7" x14ac:dyDescent="0.25">
      <c r="G778" s="51"/>
    </row>
    <row r="779" spans="7:7" x14ac:dyDescent="0.25">
      <c r="G779" s="51"/>
    </row>
    <row r="780" spans="7:7" x14ac:dyDescent="0.25">
      <c r="G780" s="51"/>
    </row>
    <row r="781" spans="7:7" x14ac:dyDescent="0.25">
      <c r="G781" s="51"/>
    </row>
    <row r="782" spans="7:7" x14ac:dyDescent="0.25">
      <c r="G782" s="51"/>
    </row>
    <row r="783" spans="7:7" x14ac:dyDescent="0.25">
      <c r="G783" s="51"/>
    </row>
    <row r="784" spans="7:7" x14ac:dyDescent="0.25">
      <c r="G784" s="51"/>
    </row>
    <row r="785" spans="7:7" x14ac:dyDescent="0.25">
      <c r="G785" s="51"/>
    </row>
    <row r="786" spans="7:7" x14ac:dyDescent="0.25">
      <c r="G786" s="51"/>
    </row>
    <row r="787" spans="7:7" x14ac:dyDescent="0.25">
      <c r="G787" s="51"/>
    </row>
    <row r="788" spans="7:7" x14ac:dyDescent="0.25">
      <c r="G788" s="51"/>
    </row>
    <row r="789" spans="7:7" x14ac:dyDescent="0.25">
      <c r="G789" s="51"/>
    </row>
    <row r="790" spans="7:7" x14ac:dyDescent="0.25">
      <c r="G790" s="51"/>
    </row>
    <row r="791" spans="7:7" x14ac:dyDescent="0.25">
      <c r="G791" s="51"/>
    </row>
    <row r="792" spans="7:7" x14ac:dyDescent="0.25">
      <c r="G792" s="51"/>
    </row>
    <row r="793" spans="7:7" x14ac:dyDescent="0.25">
      <c r="G793" s="51"/>
    </row>
    <row r="794" spans="7:7" x14ac:dyDescent="0.25">
      <c r="G794" s="51"/>
    </row>
    <row r="795" spans="7:7" x14ac:dyDescent="0.25">
      <c r="G795" s="51"/>
    </row>
    <row r="796" spans="7:7" x14ac:dyDescent="0.25">
      <c r="G796" s="51"/>
    </row>
    <row r="797" spans="7:7" x14ac:dyDescent="0.25">
      <c r="G797" s="51"/>
    </row>
    <row r="798" spans="7:7" x14ac:dyDescent="0.25">
      <c r="G798" s="51"/>
    </row>
    <row r="799" spans="7:7" x14ac:dyDescent="0.25">
      <c r="G799" s="51"/>
    </row>
    <row r="800" spans="7:7" x14ac:dyDescent="0.25">
      <c r="G800" s="51"/>
    </row>
    <row r="801" spans="7:7" x14ac:dyDescent="0.25">
      <c r="G801" s="51"/>
    </row>
    <row r="802" spans="7:7" x14ac:dyDescent="0.25">
      <c r="G802" s="51"/>
    </row>
    <row r="803" spans="7:7" x14ac:dyDescent="0.25">
      <c r="G803" s="51"/>
    </row>
    <row r="804" spans="7:7" x14ac:dyDescent="0.25">
      <c r="G804" s="51"/>
    </row>
    <row r="805" spans="7:7" x14ac:dyDescent="0.25">
      <c r="G805" s="51"/>
    </row>
    <row r="806" spans="7:7" x14ac:dyDescent="0.25">
      <c r="G806" s="51"/>
    </row>
    <row r="807" spans="7:7" x14ac:dyDescent="0.25">
      <c r="G807" s="51"/>
    </row>
    <row r="808" spans="7:7" x14ac:dyDescent="0.25">
      <c r="G808" s="51"/>
    </row>
    <row r="809" spans="7:7" x14ac:dyDescent="0.25">
      <c r="G809" s="51"/>
    </row>
    <row r="810" spans="7:7" x14ac:dyDescent="0.25">
      <c r="G810" s="51"/>
    </row>
    <row r="811" spans="7:7" x14ac:dyDescent="0.25">
      <c r="G811" s="51"/>
    </row>
    <row r="812" spans="7:7" x14ac:dyDescent="0.25">
      <c r="G812" s="51"/>
    </row>
    <row r="813" spans="7:7" x14ac:dyDescent="0.25">
      <c r="G813" s="51"/>
    </row>
    <row r="814" spans="7:7" x14ac:dyDescent="0.25">
      <c r="G814" s="51"/>
    </row>
    <row r="815" spans="7:7" x14ac:dyDescent="0.25">
      <c r="G815" s="51"/>
    </row>
    <row r="816" spans="7:7" x14ac:dyDescent="0.25">
      <c r="G816" s="51"/>
    </row>
    <row r="817" spans="7:7" x14ac:dyDescent="0.25">
      <c r="G817" s="51"/>
    </row>
    <row r="818" spans="7:7" x14ac:dyDescent="0.25">
      <c r="G818" s="51"/>
    </row>
    <row r="819" spans="7:7" x14ac:dyDescent="0.25">
      <c r="G819" s="51"/>
    </row>
    <row r="820" spans="7:7" x14ac:dyDescent="0.25">
      <c r="G820" s="51"/>
    </row>
    <row r="821" spans="7:7" x14ac:dyDescent="0.25">
      <c r="G821" s="51"/>
    </row>
    <row r="822" spans="7:7" x14ac:dyDescent="0.25">
      <c r="G822" s="51"/>
    </row>
    <row r="823" spans="7:7" x14ac:dyDescent="0.25">
      <c r="G823" s="51"/>
    </row>
    <row r="824" spans="7:7" x14ac:dyDescent="0.25">
      <c r="G824" s="51"/>
    </row>
    <row r="825" spans="7:7" x14ac:dyDescent="0.25">
      <c r="G825" s="51"/>
    </row>
    <row r="826" spans="7:7" x14ac:dyDescent="0.25">
      <c r="G826" s="51"/>
    </row>
    <row r="827" spans="7:7" x14ac:dyDescent="0.25">
      <c r="G827" s="51"/>
    </row>
    <row r="828" spans="7:7" x14ac:dyDescent="0.25">
      <c r="G828" s="51"/>
    </row>
    <row r="829" spans="7:7" x14ac:dyDescent="0.25">
      <c r="G829" s="51"/>
    </row>
    <row r="830" spans="7:7" x14ac:dyDescent="0.25">
      <c r="G830" s="51"/>
    </row>
    <row r="831" spans="7:7" x14ac:dyDescent="0.25">
      <c r="G831" s="51"/>
    </row>
    <row r="832" spans="7:7" x14ac:dyDescent="0.25">
      <c r="G832" s="51"/>
    </row>
    <row r="833" spans="7:7" x14ac:dyDescent="0.25">
      <c r="G833" s="51"/>
    </row>
    <row r="834" spans="7:7" x14ac:dyDescent="0.25">
      <c r="G834" s="51"/>
    </row>
    <row r="835" spans="7:7" x14ac:dyDescent="0.25">
      <c r="G835" s="51"/>
    </row>
    <row r="836" spans="7:7" x14ac:dyDescent="0.25">
      <c r="G836" s="51"/>
    </row>
    <row r="837" spans="7:7" x14ac:dyDescent="0.25">
      <c r="G837" s="51"/>
    </row>
    <row r="838" spans="7:7" x14ac:dyDescent="0.25">
      <c r="G838" s="51"/>
    </row>
    <row r="839" spans="7:7" x14ac:dyDescent="0.25">
      <c r="G839" s="51"/>
    </row>
    <row r="840" spans="7:7" x14ac:dyDescent="0.25">
      <c r="G840" s="51"/>
    </row>
    <row r="841" spans="7:7" x14ac:dyDescent="0.25">
      <c r="G841" s="51"/>
    </row>
    <row r="842" spans="7:7" x14ac:dyDescent="0.25">
      <c r="G842" s="51"/>
    </row>
    <row r="843" spans="7:7" x14ac:dyDescent="0.25">
      <c r="G843" s="51"/>
    </row>
    <row r="844" spans="7:7" x14ac:dyDescent="0.25">
      <c r="G844" s="51"/>
    </row>
  </sheetData>
  <sheetProtection algorithmName="SHA-512" hashValue="u3NHKLKudW4nZy+KxsxQyne3yeR3UsrUlJhWiGXwpuo6sqW31r7Hbg9O5MBF+zo5JHT15Ujig71htzmpwvu21A==" saltValue="4KM9wcimwuzsu+BKWOyDTg==" spinCount="100000" sheet="1" objects="1" scenarios="1"/>
  <protectedRanges>
    <protectedRange algorithmName="SHA-512" hashValue="jKDQbHU7x7lA3f/HbRBdYvDNbwn0XdX+kTqCFklfwvU1QOYPMm/aOKwYY40EjwcCuRDPsFBwcj4v1uR1hWwDMQ==" saltValue="+M6/6Iy307IyD5y+Ti/t1w==" spinCount="100000" sqref="I114:K1048576 I1:K113" name="Rozstęp1"/>
  </protectedRanges>
  <mergeCells count="77">
    <mergeCell ref="A2:G2"/>
    <mergeCell ref="A109:K109"/>
    <mergeCell ref="A117:E117"/>
    <mergeCell ref="B118:E118"/>
    <mergeCell ref="B119:E119"/>
    <mergeCell ref="B5:B9"/>
    <mergeCell ref="B45:B53"/>
    <mergeCell ref="B44:D44"/>
    <mergeCell ref="G91:G94"/>
    <mergeCell ref="B78:B87"/>
    <mergeCell ref="B31:B43"/>
    <mergeCell ref="B30:D30"/>
    <mergeCell ref="C31:D31"/>
    <mergeCell ref="C35:D35"/>
    <mergeCell ref="C39:D39"/>
    <mergeCell ref="G73:G90"/>
    <mergeCell ref="A122:E122"/>
    <mergeCell ref="A125:E125"/>
    <mergeCell ref="B102:D102"/>
    <mergeCell ref="G110:G115"/>
    <mergeCell ref="G97:G107"/>
    <mergeCell ref="B123:E123"/>
    <mergeCell ref="A120:E120"/>
    <mergeCell ref="B97:B101"/>
    <mergeCell ref="B131:J131"/>
    <mergeCell ref="A97:A106"/>
    <mergeCell ref="A110:A114"/>
    <mergeCell ref="A116:F116"/>
    <mergeCell ref="A107:E107"/>
    <mergeCell ref="A115:D115"/>
    <mergeCell ref="C103:D103"/>
    <mergeCell ref="B103:B105"/>
    <mergeCell ref="B130:J130"/>
    <mergeCell ref="B106:D106"/>
    <mergeCell ref="B114:D114"/>
    <mergeCell ref="C110:D110"/>
    <mergeCell ref="C97:D97"/>
    <mergeCell ref="B110:B113"/>
    <mergeCell ref="B129:J129"/>
    <mergeCell ref="B124:E124"/>
    <mergeCell ref="C65:D65"/>
    <mergeCell ref="C78:D78"/>
    <mergeCell ref="C83:D83"/>
    <mergeCell ref="B55:B58"/>
    <mergeCell ref="B60:B68"/>
    <mergeCell ref="G5:G59"/>
    <mergeCell ref="G60:G72"/>
    <mergeCell ref="A1:J1"/>
    <mergeCell ref="B127:J127"/>
    <mergeCell ref="B128:J128"/>
    <mergeCell ref="A60:A72"/>
    <mergeCell ref="B90:D90"/>
    <mergeCell ref="A73:A90"/>
    <mergeCell ref="B94:D94"/>
    <mergeCell ref="A91:A94"/>
    <mergeCell ref="B21:B29"/>
    <mergeCell ref="B59:D59"/>
    <mergeCell ref="A5:A59"/>
    <mergeCell ref="B54:D54"/>
    <mergeCell ref="B69:D69"/>
    <mergeCell ref="B70:B71"/>
    <mergeCell ref="B132:F132"/>
    <mergeCell ref="C5:D5"/>
    <mergeCell ref="C11:D11"/>
    <mergeCell ref="C15:D15"/>
    <mergeCell ref="C21:D21"/>
    <mergeCell ref="C25:D25"/>
    <mergeCell ref="B10:D10"/>
    <mergeCell ref="B20:D20"/>
    <mergeCell ref="B11:B19"/>
    <mergeCell ref="B77:D77"/>
    <mergeCell ref="B88:D88"/>
    <mergeCell ref="B72:D72"/>
    <mergeCell ref="B73:B76"/>
    <mergeCell ref="C45:D45"/>
    <mergeCell ref="C49:D49"/>
    <mergeCell ref="C51:D5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37" fitToHeight="0" orientation="portrait" r:id="rId1"/>
  <headerFooter>
    <oddHeader>&amp;Rzałącznik nr 2 do swz</oddHeader>
  </headerFooter>
  <rowBreaks count="2" manualBreakCount="2">
    <brk id="51" max="12" man="1"/>
    <brk id="125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Wykaz powierzchni 4xmc</vt:lpstr>
      <vt:lpstr>'Wykaz powierzchni 4xmc'!Obszar_wydruku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Bartek</dc:creator>
  <cp:lastModifiedBy>Małgorzata Ostrowska</cp:lastModifiedBy>
  <cp:lastPrinted>2024-11-18T11:08:16Z</cp:lastPrinted>
  <dcterms:created xsi:type="dcterms:W3CDTF">2022-12-15T21:38:36Z</dcterms:created>
  <dcterms:modified xsi:type="dcterms:W3CDTF">2024-12-20T08:50:04Z</dcterms:modified>
</cp:coreProperties>
</file>