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cigdansk-my.sharepoint.com/personal/monika_dubowska_gdansk_gda_pl/Documents/Pulpit/kosztorys - porzeże/"/>
    </mc:Choice>
  </mc:AlternateContent>
  <xr:revisionPtr revIDLastSave="0" documentId="8_{EC312A3B-9426-42B3-9B0F-8DB6B7A29CD5}" xr6:coauthVersionLast="47" xr6:coauthVersionMax="47" xr10:uidLastSave="{00000000-0000-0000-0000-000000000000}"/>
  <bookViews>
    <workbookView xWindow="-120" yWindow="-120" windowWidth="29040" windowHeight="15840" tabRatio="757" xr2:uid="{00000000-000D-0000-FFFF-FFFF00000000}"/>
  </bookViews>
  <sheets>
    <sheet name="ZZK " sheetId="34" r:id="rId1"/>
    <sheet name="nabrzeże" sheetId="30" r:id="rId2"/>
    <sheet name="instalacje wodociągowe" sheetId="31" r:id="rId3"/>
    <sheet name="elektryka" sheetId="35" r:id="rId4"/>
  </sheets>
  <definedNames>
    <definedName name="_xlnm.Database" localSheetId="0">#REF!</definedName>
    <definedName name="_xlnm.Database">#REF!</definedName>
    <definedName name="_xlnm.Print_Area" localSheetId="3">elektryka!$B$1:$H$33</definedName>
    <definedName name="_xlnm.Print_Area" localSheetId="2">'instalacje wodociągowe'!$B$1:$H$31</definedName>
    <definedName name="_xlnm.Print_Area" localSheetId="1">nabrzeże!$B$1:$H$135</definedName>
    <definedName name="_xlnm.Print_Area" localSheetId="0">'ZZK '!$A$1:$E$15</definedName>
    <definedName name="_xlnm.Print_Titles" localSheetId="3">elektryka!$2:$6</definedName>
    <definedName name="_xlnm.Print_Titles" localSheetId="2">'instalacje wodociągowe'!$2:$6</definedName>
    <definedName name="_xlnm.Print_Titles" localSheetId="1">nabrzeże!$2:$6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0" i="30" l="1"/>
  <c r="H129" i="30"/>
  <c r="H128" i="30"/>
  <c r="H65" i="30"/>
  <c r="H55" i="30"/>
  <c r="H54" i="30"/>
  <c r="H37" i="30"/>
  <c r="H36" i="30"/>
  <c r="H27" i="30"/>
  <c r="H121" i="30" l="1"/>
  <c r="H122" i="30"/>
  <c r="H123" i="30"/>
  <c r="H124" i="30"/>
  <c r="H125" i="30"/>
  <c r="H131" i="30"/>
  <c r="H120" i="30"/>
  <c r="H49" i="30"/>
  <c r="H48" i="30"/>
  <c r="H47" i="30"/>
  <c r="H46" i="30"/>
  <c r="H44" i="30"/>
  <c r="H42" i="30"/>
  <c r="H41" i="30"/>
  <c r="H40" i="30"/>
  <c r="H39" i="30"/>
  <c r="H24" i="30"/>
  <c r="H25" i="30"/>
  <c r="H9" i="31"/>
  <c r="H10" i="31"/>
  <c r="H11" i="31"/>
  <c r="H12" i="31"/>
  <c r="H13" i="31"/>
  <c r="H14" i="31"/>
  <c r="H15" i="31"/>
  <c r="H16" i="31"/>
  <c r="H17" i="31"/>
  <c r="H18" i="31"/>
  <c r="H19" i="31"/>
  <c r="H20" i="31"/>
  <c r="H21" i="31"/>
  <c r="H22" i="31"/>
  <c r="H23" i="31"/>
  <c r="H24" i="31"/>
  <c r="H8" i="31"/>
  <c r="F18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8" i="30"/>
  <c r="F52" i="30"/>
  <c r="F53" i="30"/>
  <c r="H53" i="30" s="1"/>
  <c r="H21" i="30" l="1"/>
  <c r="H126" i="30"/>
  <c r="H132" i="30"/>
  <c r="H25" i="31"/>
  <c r="H61" i="30"/>
  <c r="H23" i="30"/>
  <c r="H28" i="30" s="1"/>
  <c r="B10" i="34"/>
  <c r="B9" i="34"/>
  <c r="B8" i="34"/>
  <c r="H31" i="35"/>
  <c r="H32" i="35" s="1"/>
  <c r="H28" i="35"/>
  <c r="H27" i="35"/>
  <c r="H26" i="35"/>
  <c r="H25" i="35"/>
  <c r="H24" i="35"/>
  <c r="H23" i="35"/>
  <c r="H22" i="35"/>
  <c r="H21" i="35"/>
  <c r="H20" i="35"/>
  <c r="H19" i="35"/>
  <c r="H18" i="35"/>
  <c r="H15" i="35"/>
  <c r="H14" i="35"/>
  <c r="H13" i="35"/>
  <c r="H12" i="35"/>
  <c r="H11" i="35"/>
  <c r="H10" i="35"/>
  <c r="H9" i="35"/>
  <c r="H8" i="35"/>
  <c r="H70" i="30"/>
  <c r="H78" i="30"/>
  <c r="H101" i="30"/>
  <c r="H105" i="30"/>
  <c r="H104" i="30"/>
  <c r="H83" i="30"/>
  <c r="H84" i="30"/>
  <c r="H85" i="30"/>
  <c r="H86" i="30"/>
  <c r="H87" i="30"/>
  <c r="H88" i="30"/>
  <c r="H89" i="30"/>
  <c r="H90" i="30"/>
  <c r="H91" i="30"/>
  <c r="H92" i="30"/>
  <c r="H93" i="30"/>
  <c r="H94" i="30"/>
  <c r="H95" i="30"/>
  <c r="H96" i="30"/>
  <c r="H82" i="30"/>
  <c r="H100" i="30"/>
  <c r="H102" i="30"/>
  <c r="H103" i="30"/>
  <c r="H99" i="30"/>
  <c r="H117" i="30"/>
  <c r="H118" i="30" s="1"/>
  <c r="H113" i="30"/>
  <c r="H114" i="30"/>
  <c r="H108" i="30"/>
  <c r="H109" i="30"/>
  <c r="H110" i="30"/>
  <c r="H74" i="30"/>
  <c r="H75" i="30"/>
  <c r="H76" i="30"/>
  <c r="H77" i="30"/>
  <c r="H79" i="30"/>
  <c r="H73" i="30"/>
  <c r="H59" i="30"/>
  <c r="H60" i="30"/>
  <c r="H62" i="30"/>
  <c r="H63" i="30"/>
  <c r="H64" i="30"/>
  <c r="H66" i="30"/>
  <c r="H67" i="30"/>
  <c r="H68" i="30"/>
  <c r="H69" i="30"/>
  <c r="H58" i="30"/>
  <c r="H30" i="30"/>
  <c r="H31" i="30"/>
  <c r="H32" i="30"/>
  <c r="H33" i="30"/>
  <c r="H34" i="30"/>
  <c r="H35" i="30"/>
  <c r="H50" i="30"/>
  <c r="H51" i="30"/>
  <c r="H52" i="30"/>
  <c r="H26" i="30"/>
  <c r="H133" i="30" l="1"/>
  <c r="H106" i="30"/>
  <c r="H71" i="30"/>
  <c r="H115" i="30"/>
  <c r="H111" i="30"/>
  <c r="H97" i="30"/>
  <c r="H56" i="30"/>
  <c r="H29" i="35"/>
  <c r="H16" i="35"/>
  <c r="H80" i="30"/>
  <c r="H33" i="35" l="1"/>
  <c r="E10" i="34" s="1"/>
  <c r="H28" i="31"/>
  <c r="H27" i="31" l="1"/>
  <c r="H29" i="31" l="1"/>
  <c r="H30" i="31" s="1"/>
  <c r="E9" i="34" s="1"/>
  <c r="E8" i="34"/>
  <c r="E11" i="34" l="1"/>
  <c r="E12" i="34" s="1"/>
  <c r="E13" i="34" s="1"/>
</calcChain>
</file>

<file path=xl/sharedStrings.xml><?xml version="1.0" encoding="utf-8"?>
<sst xmlns="http://schemas.openxmlformats.org/spreadsheetml/2006/main" count="636" uniqueCount="326">
  <si>
    <t>Lp.</t>
  </si>
  <si>
    <t>Opis</t>
  </si>
  <si>
    <t>Ilość</t>
  </si>
  <si>
    <t>Jedn. miary</t>
  </si>
  <si>
    <t>Cena jedn.
netto
zł</t>
  </si>
  <si>
    <t>Wartość
netto
zł</t>
  </si>
  <si>
    <t>Wartość kosztorysowa robót bez podatku VAT</t>
  </si>
  <si>
    <t>m2</t>
  </si>
  <si>
    <t>I</t>
  </si>
  <si>
    <t>II</t>
  </si>
  <si>
    <t>V</t>
  </si>
  <si>
    <t>VI</t>
  </si>
  <si>
    <t>VII</t>
  </si>
  <si>
    <t>m3</t>
  </si>
  <si>
    <t>III</t>
  </si>
  <si>
    <t>m</t>
  </si>
  <si>
    <t>IV</t>
  </si>
  <si>
    <t>ROBOTY PRZYGOTOWAWCZE I ROZBIÓRKOWE</t>
  </si>
  <si>
    <t>Razem dział: PRZYGOTOWAWCZE I ROZBIÓRKOWE</t>
  </si>
  <si>
    <t>1.</t>
  </si>
  <si>
    <t>VIII</t>
  </si>
  <si>
    <t>IX</t>
  </si>
  <si>
    <t>4</t>
  </si>
  <si>
    <t>2.</t>
  </si>
  <si>
    <t>szt.</t>
  </si>
  <si>
    <t>3.</t>
  </si>
  <si>
    <t>4.</t>
  </si>
  <si>
    <t>39.</t>
  </si>
  <si>
    <t>40.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</si>
  <si>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</si>
  <si>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</si>
  <si>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</si>
  <si>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</si>
  <si>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</si>
  <si>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</si>
  <si>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</si>
  <si>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</si>
  <si>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</si>
  <si>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</si>
  <si>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</si>
  <si>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</si>
  <si>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</si>
  <si>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</si>
  <si>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</si>
  <si>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</si>
  <si>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</si>
  <si>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34.</t>
  </si>
  <si>
    <t>35.</t>
  </si>
  <si>
    <t>36.</t>
  </si>
  <si>
    <t>37.</t>
  </si>
  <si>
    <t>38.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</si>
  <si>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</si>
  <si>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</si>
  <si>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</si>
  <si>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</si>
  <si>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</si>
  <si>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</si>
  <si>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</si>
  <si>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</si>
  <si>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</si>
  <si>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</si>
  <si>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</si>
  <si>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</si>
  <si>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</si>
  <si>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</si>
  <si>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</si>
  <si>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</si>
  <si>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</si>
  <si>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</si>
  <si>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</si>
  <si>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</si>
  <si>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</si>
  <si>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</si>
  <si>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</si>
  <si>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</si>
  <si>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</si>
  <si>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</si>
  <si>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</si>
  <si>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</si>
  <si>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KOSZTORYS OFERTOWY</t>
  </si>
  <si>
    <t>szt</t>
  </si>
  <si>
    <t xml:space="preserve"> INNE ROBOTY</t>
  </si>
  <si>
    <t>Razem dział:  INNE ROBOTY</t>
  </si>
  <si>
    <t>kpl.</t>
  </si>
  <si>
    <t>X</t>
  </si>
  <si>
    <t>59.</t>
  </si>
  <si>
    <t>60.</t>
  </si>
  <si>
    <t>61.</t>
  </si>
  <si>
    <t>62.</t>
  </si>
  <si>
    <t>63.</t>
  </si>
  <si>
    <t>Podstawę do ustalenia wartości szacunkowej zamówienia stanowiły kosztorysy inwestorskie. Jednakże przy ustalaniu wartości uwzględniono ceny za wykonanie robót budowalnych na terenie województwa pomorskiego oraz średnie ceny ofertowe w postępowaniach prowadzonych przez Zamawiającego w okresie ostatnich lat, które były niższe od wartości wskazywanych w kosztorysach inwestorskich średnio o 40 - 45%. W związku z powyższym wartość szacunkowa zamówienia wynosi:</t>
  </si>
  <si>
    <t>dotyczy inwestycji pod nazwą:</t>
  </si>
  <si>
    <t>Wyszczególnienie</t>
  </si>
  <si>
    <t xml:space="preserve">Wartość </t>
  </si>
  <si>
    <t>1</t>
  </si>
  <si>
    <t>VAT    23 %</t>
  </si>
  <si>
    <t>Tablice wg. SIWZ</t>
  </si>
  <si>
    <t>ZBIORCZE ZESTAWIENIE KOSZTORYSÓW OFERTOWYCH</t>
  </si>
  <si>
    <t>SST</t>
  </si>
  <si>
    <t>OST-00; SST-01</t>
  </si>
  <si>
    <t>OST-00; SST-02</t>
  </si>
  <si>
    <t>t</t>
  </si>
  <si>
    <t>Załadunek i wyładunek barek</t>
  </si>
  <si>
    <t>Rozebranie nawierzchni z kostki kamiennej na podsypce cementowo-piaskowej</t>
  </si>
  <si>
    <t>Koryto pod nawierzchnię</t>
  </si>
  <si>
    <t>Transport wodny barką materiału z rozbiórek</t>
  </si>
  <si>
    <t>WYDOBYCIE I UTYLIZACJI ODPADÓW KOMUNALNYCH</t>
  </si>
  <si>
    <t>Razem dział:   WYDOBYCIE I UTYLIZACJI ODPADÓW KOMUNALNYCH</t>
  </si>
  <si>
    <t>ROBOTY KAFAROWE I KOTWIENIE KONSTRUKCJI</t>
  </si>
  <si>
    <t>SST-03</t>
  </si>
  <si>
    <t/>
  </si>
  <si>
    <t>Czyszczenie strumieniowo ścierne do drugiego stopnia czystości brusów i łączników (stan wyjściowy powierzchni B)</t>
  </si>
  <si>
    <t>SST-04</t>
  </si>
  <si>
    <t>SST-05</t>
  </si>
  <si>
    <t>SST-06</t>
  </si>
  <si>
    <t>SST-07</t>
  </si>
  <si>
    <t>SST-08</t>
  </si>
  <si>
    <t>Razem dział: ROBOTY KAFAROWE I KOTWIENIE KONSTRUKCJI</t>
  </si>
  <si>
    <t>KONSTRUKCJA NADBUDOWY</t>
  </si>
  <si>
    <t>SST-06, SST-02</t>
  </si>
  <si>
    <t>SST-10</t>
  </si>
  <si>
    <t>SST-11</t>
  </si>
  <si>
    <t>Deskowanie ścian w konstrukcjach nadwodnych systemem Acrow=U=Form - nabrzeża oczepowe, płytowe, nadbudowa falochronów, pirsów i pomostów</t>
  </si>
  <si>
    <t>Zbrojenie nabrzeży i falochronów prętami o śr. 10-14 mm - nadbudowa oczepowa</t>
  </si>
  <si>
    <t>Betonowanie nabrzeży i bulwarów oporowych żelbetowych o wysokości do 5 m. Betonujemy 3 sekcje mijankowo</t>
  </si>
  <si>
    <t>SST-04.00, SST-12</t>
  </si>
  <si>
    <t>Wykonanie okładzin kamiennych od strony wody</t>
  </si>
  <si>
    <t>SST-02</t>
  </si>
  <si>
    <t>Razem dział:   KONSTRUKCJA NADBUDOWY</t>
  </si>
  <si>
    <t>WYPOSAŻENIE</t>
  </si>
  <si>
    <t>Montaż pachołów żeliwnych typu ZL 15. Bez pachoła, tylko gniazdo</t>
  </si>
  <si>
    <t>Montaż pachołów żeliwnych typu PSC. Bez pachoła, tylko śruby kotwiące</t>
  </si>
  <si>
    <t>Wiercenie otworu w żelbecie poziomo z wody o głębokości do 25 cm</t>
  </si>
  <si>
    <t>otw.</t>
  </si>
  <si>
    <t>Montaż pojedynczych belek i ram odbojowych o przekroju do 400 cm2 na ścianach betonowych wraz z kotwami chemicznymi+podkładka+nakrętka+pet gwitowany M20</t>
  </si>
  <si>
    <t>Montaż pojedynczych belek i ram odbojowych o przekroju powyżej 400 cm2 na ścianach betonowych wraz z kotwami chemicznymi+podkładka+nakrętka+pet gwitowany M24</t>
  </si>
  <si>
    <t>Razem dział: WYPOSAŻENIE</t>
  </si>
  <si>
    <t>KANALIZACJA DESZCZOWA</t>
  </si>
  <si>
    <t>SST-02, SST-10</t>
  </si>
  <si>
    <t>Obsypka rurociągu kruszywem dowiezionym</t>
  </si>
  <si>
    <t>Kanały z rur kanalizacyjnych poliestrowych GRP  o śr. nominalnej 700 mm - wykopy umocnione</t>
  </si>
  <si>
    <t>stud.</t>
  </si>
  <si>
    <t>Wykonanie przejść przez ściany betonowe studni dla rur GRP dn 700</t>
  </si>
  <si>
    <t>przejście</t>
  </si>
  <si>
    <t>Klapy w studni rewizyjnej murowanej dla rur o śr. 400 mm</t>
  </si>
  <si>
    <t>OST, SST-10</t>
  </si>
  <si>
    <t>Zabezpieczenie kabla w ziemi rurą typu Arot na dł. około 1m DN 150</t>
  </si>
  <si>
    <t>zabezp.</t>
  </si>
  <si>
    <t>Razem dział: KANALIZACJA DESZCZOWA</t>
  </si>
  <si>
    <t>PRZEBUDOWA WODOCIĄGU Z ŻELIWA SFEROIDALNEGO DN100 KLASY C40 PN16 l=6,70m</t>
  </si>
  <si>
    <t>SST-02, SST-11</t>
  </si>
  <si>
    <t>Rurociągi w instalacjach wodociągowych zewnętrznych o śr. nom. 100 mm żeliwne, kielichowe</t>
  </si>
  <si>
    <t>Stalowe rury płaszczowe w nadbudowie żelbetowej - odcinki proste o śr. do 1220x10mm L=1m wraz z łańcuchowymi przejściami szczelnymi</t>
  </si>
  <si>
    <t>SST-02, SST-09</t>
  </si>
  <si>
    <t>Sondaż przedwykonawczy.</t>
  </si>
  <si>
    <t>Sondaż powykonawczy.</t>
  </si>
  <si>
    <t>SST-02, SST-07</t>
  </si>
  <si>
    <t>Uszczelnienie przy pomocy worków jutowych wypełnionych betonem wnętrz fali ścianki szczelnej stykajacej sie z koszem gabionowym</t>
  </si>
  <si>
    <t>64.</t>
  </si>
  <si>
    <t>Rozebranie nawierzchni z kostki kamiennej o wysokości 10 cm na podsypce cementowo-piaskowej</t>
  </si>
  <si>
    <t>Rozebranie podbudowy z gruntu stabilizowanego o grubości 30 cm</t>
  </si>
  <si>
    <t>Pełne umocnienie pionowych ścian wykopów</t>
  </si>
  <si>
    <t>Próba szczelności instalacji wodociągowej</t>
  </si>
  <si>
    <t>Razem dział: PRZEBUDOWA WODOCIĄGU Z ŻELIWA SFEROIDALNEGO DN100 KLASY C40 PN16 l=6,70m</t>
  </si>
  <si>
    <t>65.</t>
  </si>
  <si>
    <t>66.</t>
  </si>
  <si>
    <t>67.</t>
  </si>
  <si>
    <t>68.</t>
  </si>
  <si>
    <t>69.</t>
  </si>
  <si>
    <t>70.</t>
  </si>
  <si>
    <t>71.</t>
  </si>
  <si>
    <t>74.</t>
  </si>
  <si>
    <t>ROBOTY CZERPALNE WRAZ Z PRACĄ SPRZĘTU PŁYWAJĄCEGO NA CZAS ROBÓT</t>
  </si>
  <si>
    <t>Razem dział: ROBOTY CZERPALNE WRAZ Z PRACĄ SPRZĘTU PŁYWAJĄCEGO NA CZAS ROBÓT</t>
  </si>
  <si>
    <t>UMOCNIENIE DNA</t>
  </si>
  <si>
    <t>Razem dział: UMOCNIENIE DNA</t>
  </si>
  <si>
    <t>ZEWNĘTRZNE INSTALACJE WODOCIĄGOWE</t>
  </si>
  <si>
    <t>Kanały rurowe - podłoża z materiałów sypkich o grubości 15 cm - podsypka</t>
  </si>
  <si>
    <t>Ułożenie rur osłonowych stalowych o śr.do 100 mm</t>
  </si>
  <si>
    <t>Przeciąganie rurociągów przewodowych o śr. nominalnej 50 mm w rurach ochronnych</t>
  </si>
  <si>
    <t>Kanały rurowe - podłoża z materiałów sypkich o grubości 15 cm - obsypka</t>
  </si>
  <si>
    <t>Oznakowanie trasy instalacji  wodociągowej ułożonej w ziemi taśmą z tworzywa sztucznego</t>
  </si>
  <si>
    <t>SST-03.00</t>
  </si>
  <si>
    <t>prob.</t>
  </si>
  <si>
    <t>odc.200m</t>
  </si>
  <si>
    <t>Podłączenie instalacji do sieci wodociągowej - zasuwy żeliwne kielichowe owalne o śr. 50 mm z obudową i skrzynką uliczną</t>
  </si>
  <si>
    <t>Podłączenie instalacji do sieci wodociągowej - zasuwy żeliwne kielichowe owalne o śr. 100 mm z obudową i skrzynką uliczną</t>
  </si>
  <si>
    <t>Studzienki wodomierzowe - wyposażenie</t>
  </si>
  <si>
    <t>Rozebranie nawierzchni z płyt pełnych o powierzchni ponad 3,0 m2 - niski taras nabrzeża - UWAGA materiał do ponownego montażu</t>
  </si>
  <si>
    <t>Rozebranie nawierzchni z kostki kamiennej na podsypce cementowo-piaskowej - wysoki taras nabrzeża  - UWAGA materiał do ponownego montażu</t>
  </si>
  <si>
    <t>Pełne umocnienie pionowych ścian wykopów liniowych</t>
  </si>
  <si>
    <t>Izolacja rurociągu otulinami poliuretanowymi w jednej warstwie o grubości 20 mm o śr. zewnętrznej 95-114 mm</t>
  </si>
  <si>
    <t>Zasypanie ręcznie wraz z zagęszczeniem wykopów liniowych. Materiał dowieziony na budowę - pospólka</t>
  </si>
  <si>
    <t>Próba szczelności sieci wodociągowych</t>
  </si>
  <si>
    <t>Dezynfekcja rurociągów sieci wodociągowych</t>
  </si>
  <si>
    <t>Razem dział: ZEWNĘTRZNE INSTALACJE WODOCIĄGOWE</t>
  </si>
  <si>
    <t>WYMIANA DRZWI DO WNĘK DLA ROZDZIELNIC R2 I R3</t>
  </si>
  <si>
    <t>Cięcie ciężkich konstrukcji stalowych i blach grubości powyżej 10 mm na złom wsadowy - stara rama z drzwiami do wnęk rozdzielnic R2 i R3</t>
  </si>
  <si>
    <t>Drzwi stalowe pełne o powierzchni do 2 m2 - o wymiarach zewn. ramy 100x100cm</t>
  </si>
  <si>
    <t>Razem dział: WYMIANA DRZWI DO WNĘK DLA ROZDZIELNIC R2 I R3</t>
  </si>
  <si>
    <t>ROZDZIELNICE</t>
  </si>
  <si>
    <t>Demontaż skrzynek i rozdzielnic skrzynkowych 50-150 kg (demotnaż istn. R2, R3)</t>
  </si>
  <si>
    <t>Wyłącznik nadprądowy 1-biegunowy w rozdzielnicach</t>
  </si>
  <si>
    <t>Montaż przyścienny rozdzielnic, szaf, pulpitów, tablic przekaźnikowych i nastawczych o masie do 250 kg</t>
  </si>
  <si>
    <t>Demontaż gniazd instalacyjnych wtykowych uszczelnionych 3 biegunowych</t>
  </si>
  <si>
    <t>Gniazda instalacyjne wtyczkowe ze stykiem ochronnym metalowe z uziemieniem 3-biegunowe przykręcane o obciążalności do 63 A i przekroju przewodów do 10 mm2</t>
  </si>
  <si>
    <t>Pomiary rozdzielnic prądu zmiennego lub stałego niskiego napięcia do 5 pól</t>
  </si>
  <si>
    <t>Sprawdzenie i pomiar 1-fazowego obwodu elektrycznego niskiego napięcia</t>
  </si>
  <si>
    <t>pomiar</t>
  </si>
  <si>
    <t>Razem dział: ROZDZIELNICE</t>
  </si>
  <si>
    <t>OKABLOWANIE</t>
  </si>
  <si>
    <t>Ułożenie rur osłonowych z PCW o śr.do 140 mm</t>
  </si>
  <si>
    <t>Układanie kabli o masie do 3.0 kg/m w rurach, pustakach lub kanałach zamkniętych</t>
  </si>
  <si>
    <t>Zarobienie na sucho końca kabla 5-żyłowego o przekroju żył do 16 mm2 na napięcie do 1 kV o izolacji i powłoce z tworzyw sztucznych</t>
  </si>
  <si>
    <t>Układanie kabli o masie do 1.0 kg/m w rurach, pustakach lub kanałach zamkniętych</t>
  </si>
  <si>
    <t>odc.</t>
  </si>
  <si>
    <t>Kopanie rowów dla kabli</t>
  </si>
  <si>
    <t>Demontaż kabla zasilającego R1</t>
  </si>
  <si>
    <t>Demontaż kabli zasilających gniazda siłowe</t>
  </si>
  <si>
    <t>Nasypanie warstwy piasku na dnie rowu kablowego</t>
  </si>
  <si>
    <t>Zasypywanie rowów dla kabli</t>
  </si>
  <si>
    <t>Badanie linii kablowej nn</t>
  </si>
  <si>
    <t>Razem dział: OKABLOWANIE</t>
  </si>
  <si>
    <t>KABLE GRZEWCZE</t>
  </si>
  <si>
    <t>Instalacja termoelektryczna z elastycznych elementów grzewczych - taśma mocowana taśmą samoprzylepną</t>
  </si>
  <si>
    <t>Razem dział: KABLE GRZEWCZE</t>
  </si>
  <si>
    <t>WARTOŚĆ NETTO</t>
  </si>
  <si>
    <t>WARTOŚĆ BRUTTO</t>
  </si>
  <si>
    <t>Modernizacja Długiego i Rybackiego Pobrzeża na odcinku od Mostu Zielonego do Bramy Straganiarskiej (Targu Rybnego)</t>
  </si>
  <si>
    <t>Modernizacja Długiego i Rybackiego Pobrzeża na odcinku od Mostu Zielonego do Bramy Straganiarskiej (Targu Rybnego) - branża elektryczna</t>
  </si>
  <si>
    <t>Modernizacja Długiego i Rybackiego Pobrzeża na odcinku od Mostu Zielonego do Bramy Straganiarskiej (Targu Rybnego) - branża sanitarna</t>
  </si>
  <si>
    <t>Wywóz materiałów budowlanych na legalne składowisko wraz z kosztami składowania lub utylizacji</t>
  </si>
  <si>
    <t xml:space="preserve">Rozebranie nawierzchni z płyt pełnych </t>
  </si>
  <si>
    <t>Wykopy oraz przekopy wykonywane koparkami na odkład. Złożenie urobku na barkę.</t>
  </si>
  <si>
    <t>Mechaniczna rozbiórka studni w ulicy Świętego Ducha z wywozem materiału z rozbiórki na legalne składowisko wraz z kosztami składowania lub utylizacji</t>
  </si>
  <si>
    <t>Demontaż rurociągu kanalizacji deszczowej  w ulicy Świętego Ducha z wywozem materiału z rozbiórki na legalne składowisko wraz z kosztami składowania lub utylizacji</t>
  </si>
  <si>
    <t>Rozbiórka konstrukcji żelbetowych</t>
  </si>
  <si>
    <t>Wykonanie i naciągnięcie kotew mikropalowych do kotwienia ścianek</t>
  </si>
  <si>
    <t>Wstawienie rur oslonowych  dn 100 PCV</t>
  </si>
  <si>
    <t>Pale kotwiące CFA fi 40  z zabezpieczeniem steczności ścian rurami osłonowymi</t>
  </si>
  <si>
    <t>Pale kotwiące CFA fi 50  z zabezpieczeniem steczności ścian rurami osłonowymi</t>
  </si>
  <si>
    <t>Mechaniczne zasypywanie wnęk za ścianami budowli wodno-inżynieryjnych wraz z zagęszczeniem</t>
  </si>
  <si>
    <t xml:space="preserve">Wykonanie umocnienia dna koszami gabionowymi.
W pozycji należy uwzględnić pełen zakres robót: zakup, dostarczenie, załadunek, wyładunek, transpotrt poprzeczny itd. materiałów (kosze gabionowe, kamień do wypełnienia koszy, geowóknina, materiał do wyrównania podłoża), wszelkie prace związane z ustawieniem, wypełnieniem, zamocowaniem koszy gabionowych. </t>
  </si>
  <si>
    <t>Podczyszczenie dna wraz z wywozem materiału z odmulenia  na legalne składowisko wraz z kosztami składowania lub utylizacji.</t>
  </si>
  <si>
    <t>Zabezpieczenie ścianek szczelnych powłoką epoksydowo-poliuretanową o grubości min. 450 mikronów</t>
  </si>
  <si>
    <t>Wydobywanie odpadów komunalnych i innych materiałów z dna</t>
  </si>
  <si>
    <t>Wycięcie otworów w brusach ścianki szczelnej</t>
  </si>
  <si>
    <t>WYKONANIE ZASYPU ZE ZWIRU FRAKCYJNEGO O FRAKCJI 22-70 mm wraz z zagęszczeniem</t>
  </si>
  <si>
    <t>WYKONANIE ZASYPU ZE ZWIRU FRAKCYJNEGO O FRAKCJI 8-16 mm wraz z zagęszczeniem</t>
  </si>
  <si>
    <t>WYKONANIE ZASYPU ZE ZWIRU FRAKCYJNEGO O FRAKCJI 2-4 mm wraz z zagęszczeniem</t>
  </si>
  <si>
    <t>Ułożenie geowłókniny w filtrze odwrotnym</t>
  </si>
  <si>
    <t>Podkłady betonowe na podłożu gruntowym. Zastosowano pompę do betonu</t>
  </si>
  <si>
    <t>Izolacje szczelin dylatacyjnych konstrukcyjnych pionowych taśmą dylatacyjną PCW szerokości 200 mm
Komentarz:
Długość dylatacji obwodowo 6,92mb
Ilość dylatacji  - 40szt</t>
  </si>
  <si>
    <t>Dwuwarstwowa powłoka izolacyjna z lepiku asfaltowym na zimno pionowych powierzchni betonowych i murowanych</t>
  </si>
  <si>
    <t>Próba szczelności kanałów rurowych o śr. nom. 700 mm</t>
  </si>
  <si>
    <t>Studnie rewizyjne z kręgów betonowych o śr. 1500 mm</t>
  </si>
  <si>
    <t>Osadzenie włazów żeliwnych w studzienkach i komorach</t>
  </si>
  <si>
    <t xml:space="preserve">Opierzenie belek odbojowych balami drewnianymi </t>
  </si>
  <si>
    <t>Spawanie pod wodą blach na odcinku 12 mb - sekcja 18 i 19  oraz na odcinku 9,40 mb - ciepłociąg sekcja 36</t>
  </si>
  <si>
    <t>Rurociągi z polietylenu niskociśnieniowego (PE) łączone metodą zgrzewania o śr. wewn. 50 mm</t>
  </si>
  <si>
    <t>Wykopy liniowe o ścianach pionowych  - wysoki taras nabrzeża wraz zwywozem materiału na legalne składowisko wraz z kosztami składowania lub utylizacji</t>
  </si>
  <si>
    <t>32.</t>
  </si>
  <si>
    <t>41.</t>
  </si>
  <si>
    <t>72.</t>
  </si>
  <si>
    <t>73.</t>
  </si>
  <si>
    <t>Wykopy liniowe o ścianach pionowych pod fundamenty, rurociągi, kolektory wraz z odwodnieniem</t>
  </si>
  <si>
    <t>Wykopy jamiste wykonywane koparkami  na odkład wraz z odwodnieniem</t>
  </si>
  <si>
    <t>Zasypanie wraz z zagęszczeniem wykopów. Materiał dowieziony na budowę - pospólka</t>
  </si>
  <si>
    <r>
      <t xml:space="preserve">Pogrązanie ścianek szczelnych stalowych z grodzic głębokość wbicia do 11 m.
</t>
    </r>
    <r>
      <rPr>
        <strike/>
        <sz val="10"/>
        <rFont val="Arial"/>
        <family val="2"/>
        <charset val="238"/>
      </rPr>
      <t>Pozycja uwzględnia wszyskie czynności związane z wykonaniem projektowanych ścianek wraz z materiałem i wszelkimi pracami towarzyszącymi</t>
    </r>
  </si>
  <si>
    <r>
      <t xml:space="preserve">Pogrążanie ścianek szczelnych stalowych z grodzic głębokość wbicia do 14 m
</t>
    </r>
    <r>
      <rPr>
        <strike/>
        <sz val="10"/>
        <rFont val="Arial"/>
        <family val="2"/>
        <charset val="238"/>
      </rPr>
      <t>Pozycja uwzględnia wszyskie czynności związane z wykonaniem projektowanych ścianek wraz z materiałem i wszelkimi pracami towarzyszącymi</t>
    </r>
  </si>
  <si>
    <t>Zakładanie kleszczy stalowych dwustronnych pojedynczych na ścianki szczelne i palisady żelbetowej z ceowników o wysokości do 200 mm - montaż z wody - Ceownik 160</t>
  </si>
  <si>
    <t>Czyszczenie strumieniowo ścierne do drugiego stopnia czystości ceownika C160 (stan wyjściowy powierzchni B)</t>
  </si>
  <si>
    <t>Malowanie natryskiem pneumatycznym farbami do gruntowania epoksydowymi  ścianki j.w.</t>
  </si>
  <si>
    <t>Ściagnięcie kleszcza C160 prętem gwintowanym fi 20mm o dł. 60cm w ilosci
Pręt gwintowany ocynkowany fi 20mm  k. 8.8 o dł. 60cm wraz z podkładką zgrubną i nakrętką M20 ocynkowana ogniowo</t>
  </si>
  <si>
    <t>Zasypanie wnętrza "pala skrzynkowego" - połaczenie nowej ścianki ze starą</t>
  </si>
  <si>
    <t>Skleszczenie ścianki projektowanej z istniejącą</t>
  </si>
  <si>
    <t>Mechaniczne zasypywanie wnętrza pali skrzynkowych (o pow. 0,18m2/mb pala)
mieszkanką piasku i wapna gaszonego 1:5</t>
  </si>
  <si>
    <t>Zabezpieczenie istniejących ściagów</t>
  </si>
  <si>
    <t>Izolowanie ściągów stalowych o śr. 20 mm taśma</t>
  </si>
  <si>
    <t>Izolowanie ściągów stalowych o śr. 25 mm taśma</t>
  </si>
  <si>
    <t>Izolowanie ściągów stalowych o śr. 30 mm taśma</t>
  </si>
  <si>
    <t>Izolowanie ściągów stalowych o śr. 35 mm taśma</t>
  </si>
  <si>
    <t>23a</t>
  </si>
  <si>
    <t>23b</t>
  </si>
  <si>
    <t>23c</t>
  </si>
  <si>
    <t>23d</t>
  </si>
  <si>
    <t>23e</t>
  </si>
  <si>
    <t>23f</t>
  </si>
  <si>
    <t>23g</t>
  </si>
  <si>
    <t>23h</t>
  </si>
  <si>
    <t>23i</t>
  </si>
  <si>
    <t>XI</t>
  </si>
  <si>
    <t>75.</t>
  </si>
  <si>
    <t>76.</t>
  </si>
  <si>
    <t>77.</t>
  </si>
  <si>
    <t>78.</t>
  </si>
  <si>
    <t>79.</t>
  </si>
  <si>
    <t>80.</t>
  </si>
  <si>
    <t>81.</t>
  </si>
  <si>
    <t>Rozbiórka trzonu pala na wysokości 45cm (30cm w strefie wachania lustra wody + 15 cm pala pod wodą)</t>
  </si>
  <si>
    <t>Nałozenie rury obsadowej na pal Wolfsholza o średnicy wew. 35cm o długości 1m w celu odtworzenia trzonu pala - dopuszczalna jest rura tworzywowa lub stalowa</t>
  </si>
  <si>
    <t>Wklejenie prętów zbrojenowych żebrowanych w pal Wolfsholza/BEZ PRĘTÓW/</t>
  </si>
  <si>
    <t>Zbrojenie pala</t>
  </si>
  <si>
    <t>Wiercenie otworu w żelbecie poziomo z wody - dodatek za każde następne 10 cm</t>
  </si>
  <si>
    <t>Wklejenie prętów zbrojenowych żebrowanych /BEZ PRĘTÓW/</t>
  </si>
  <si>
    <t>NAPRAWA PALI WOLFSHOLZA</t>
  </si>
  <si>
    <t>Razem dział: NAPRAWA PALI WOLFSHOLZA</t>
  </si>
  <si>
    <t>POŁĄCZENIE NOWEJ PŁYTY ZE STARĄ - rys. 17.5</t>
  </si>
  <si>
    <t>Razem dział: POŁĄCZENIE NOWEJ PŁYTY ZE STARĄ - rys. 17.5</t>
  </si>
  <si>
    <t>XII</t>
  </si>
  <si>
    <t>82.</t>
  </si>
  <si>
    <t>83.</t>
  </si>
  <si>
    <t>84.</t>
  </si>
  <si>
    <t>23a.</t>
  </si>
  <si>
    <t xml:space="preserve">Obcięcie ścianki szczelnej </t>
  </si>
  <si>
    <t>27a</t>
  </si>
  <si>
    <t>Wycięcie otworu w palisadzie drewnianej w msc. usytuowania rury osłonowej do wykonania pala CFA</t>
  </si>
  <si>
    <t>23b.</t>
  </si>
  <si>
    <t>Wykonanie poprzecznej grodzy</t>
  </si>
  <si>
    <t>27b</t>
  </si>
  <si>
    <t>Wykonanie palisady z pali CFA w rurze obsadowej (CCFA)  H=9m, o przekroju fi 500mm</t>
  </si>
  <si>
    <t>17a.</t>
  </si>
  <si>
    <t>34a.</t>
  </si>
  <si>
    <t xml:space="preserve">Wykonanie zwieńczenia korony oczepu, kamienną okładziną z zastosowaniem specjalistycznej zaprawy mocującej, elastycznej odpornej na wodę morską. Połączenia czołowe wykonać stosując fugę elastyczną w kolorze kamienia
58cm x 342mb </t>
  </si>
  <si>
    <t>Uzupełnienie przegłębień kruszywem łamanym 0/31,5</t>
  </si>
  <si>
    <r>
      <rPr>
        <b/>
        <sz val="10"/>
        <color rgb="FFFF0000"/>
        <rFont val="Arial"/>
        <family val="2"/>
        <charset val="238"/>
      </rPr>
      <t xml:space="preserve">ZAMIENNY v6 </t>
    </r>
    <r>
      <rPr>
        <b/>
        <sz val="10"/>
        <color theme="1"/>
        <rFont val="Arial"/>
        <family val="2"/>
        <charset val="238"/>
      </rPr>
      <t>KOSZTORYS OFERTOWY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</si>
</sst>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0\ _z_ł_-;\-* #,##0.000\ _z_ł_-;_-* &quot;-&quot;??\ _z_ł_-;_-@_-"/>
  </numFmts>
  <fonts count="24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indexed="64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u/>
      <sz val="11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trike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/>
    <xf numFmtId="164" fontId="11" fillId="0" borderId="0" applyFont="0" applyFill="0" applyBorder="0" applyAlignment="0" applyProtection="0"/>
    <xf numFmtId="0" fontId="1" fillId="0" borderId="0"/>
    <xf numFmtId="0" fontId="14" fillId="0" borderId="0"/>
    <xf numFmtId="0" fontId="4" fillId="0" borderId="0"/>
    <xf numFmtId="164" fontId="4" fillId="0" borderId="0" applyFont="0" applyFill="0" applyBorder="0" applyAlignment="0" applyProtection="0"/>
  </cellStyleXfs>
  <cellXfs count="118">
    <xf numFmtId="0" fontId="0" fillId="0" borderId="0" xfId="0" applyNumberFormat="1" applyFont="1" applyFill="1" applyBorder="1" applyAlignment="1" applyProtection="1">
      <alignment vertical="top"/>
    </xf>
    <xf numFmtId="0" fontId="4" fillId="0" borderId="0" xfId="2">
      <alignment vertical="top"/>
    </xf>
    <xf numFmtId="0" fontId="6" fillId="0" borderId="0" xfId="2" applyFont="1" applyAlignment="1">
      <alignment horizontal="center" vertical="center"/>
    </xf>
    <xf numFmtId="164" fontId="6" fillId="0" borderId="0" xfId="1" applyFont="1" applyAlignment="1">
      <alignment horizontal="center" vertical="center"/>
    </xf>
    <xf numFmtId="49" fontId="7" fillId="0" borderId="2" xfId="2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 wrapText="1"/>
    </xf>
    <xf numFmtId="164" fontId="7" fillId="0" borderId="3" xfId="1" applyFont="1" applyBorder="1" applyAlignment="1">
      <alignment horizontal="center" vertical="center"/>
    </xf>
    <xf numFmtId="4" fontId="7" fillId="0" borderId="4" xfId="1" applyNumberFormat="1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49" fontId="6" fillId="0" borderId="11" xfId="2" applyNumberFormat="1" applyFont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vertical="center" wrapText="1"/>
    </xf>
    <xf numFmtId="164" fontId="5" fillId="0" borderId="8" xfId="1" applyFont="1" applyBorder="1" applyAlignment="1">
      <alignment horizontal="center" vertical="center"/>
    </xf>
    <xf numFmtId="164" fontId="5" fillId="0" borderId="8" xfId="1" applyFont="1" applyBorder="1" applyAlignment="1">
      <alignment vertical="center"/>
    </xf>
    <xf numFmtId="4" fontId="5" fillId="0" borderId="9" xfId="1" applyNumberFormat="1" applyFont="1" applyBorder="1" applyAlignment="1">
      <alignment horizontal="center" vertical="center"/>
    </xf>
    <xf numFmtId="0" fontId="4" fillId="0" borderId="5" xfId="2" applyBorder="1" applyAlignment="1">
      <alignment horizontal="center" vertical="center" wrapText="1"/>
    </xf>
    <xf numFmtId="0" fontId="4" fillId="0" borderId="1" xfId="2" applyBorder="1" applyAlignment="1">
      <alignment vertical="center" wrapText="1"/>
    </xf>
    <xf numFmtId="164" fontId="4" fillId="0" borderId="1" xfId="1" applyBorder="1" applyAlignment="1">
      <alignment horizontal="center" vertical="center"/>
    </xf>
    <xf numFmtId="164" fontId="4" fillId="0" borderId="1" xfId="1" applyBorder="1" applyAlignment="1">
      <alignment horizontal="right" vertical="center" wrapText="1"/>
    </xf>
    <xf numFmtId="164" fontId="4" fillId="2" borderId="1" xfId="1" applyFill="1" applyBorder="1" applyAlignment="1" applyProtection="1">
      <alignment horizontal="center" vertical="center"/>
      <protection locked="0"/>
    </xf>
    <xf numFmtId="4" fontId="4" fillId="0" borderId="6" xfId="1" applyNumberFormat="1" applyBorder="1" applyAlignment="1">
      <alignment horizontal="center" vertical="center"/>
    </xf>
    <xf numFmtId="0" fontId="4" fillId="0" borderId="5" xfId="2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1" fontId="5" fillId="0" borderId="5" xfId="2" applyNumberFormat="1" applyFont="1" applyBorder="1" applyAlignment="1">
      <alignment horizontal="center" vertical="center"/>
    </xf>
    <xf numFmtId="4" fontId="5" fillId="0" borderId="16" xfId="1" applyNumberFormat="1" applyFont="1" applyBorder="1" applyAlignment="1">
      <alignment horizontal="center" vertical="center"/>
    </xf>
    <xf numFmtId="0" fontId="4" fillId="0" borderId="0" xfId="2" applyAlignment="1">
      <alignment vertical="center" wrapText="1"/>
    </xf>
    <xf numFmtId="164" fontId="4" fillId="0" borderId="0" xfId="1" applyAlignment="1">
      <alignment horizontal="center" vertical="center"/>
    </xf>
    <xf numFmtId="164" fontId="4" fillId="0" borderId="0" xfId="1" applyAlignment="1">
      <alignment vertical="center"/>
    </xf>
    <xf numFmtId="4" fontId="4" fillId="0" borderId="0" xfId="1" applyNumberFormat="1" applyAlignment="1">
      <alignment horizontal="center" vertical="center"/>
    </xf>
    <xf numFmtId="0" fontId="4" fillId="0" borderId="0" xfId="2" applyAlignment="1">
      <alignment horizontal="center" vertical="center"/>
    </xf>
    <xf numFmtId="0" fontId="7" fillId="0" borderId="0" xfId="2" applyFont="1" applyAlignment="1">
      <alignment vertical="center"/>
    </xf>
    <xf numFmtId="164" fontId="4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vertical="center" wrapText="1"/>
    </xf>
    <xf numFmtId="4" fontId="13" fillId="0" borderId="0" xfId="14" applyNumberFormat="1" applyFont="1" applyAlignment="1" applyProtection="1">
      <alignment horizontal="left" vertical="center"/>
    </xf>
    <xf numFmtId="4" fontId="13" fillId="0" borderId="33" xfId="14" applyNumberFormat="1" applyFont="1" applyBorder="1" applyAlignment="1" applyProtection="1">
      <alignment horizontal="center" vertical="center" wrapText="1"/>
    </xf>
    <xf numFmtId="4" fontId="17" fillId="0" borderId="37" xfId="1" applyNumberFormat="1" applyFont="1" applyBorder="1" applyAlignment="1" applyProtection="1">
      <alignment horizontal="right" vertical="center"/>
    </xf>
    <xf numFmtId="4" fontId="12" fillId="0" borderId="33" xfId="1" applyNumberFormat="1" applyFont="1" applyBorder="1" applyAlignment="1" applyProtection="1">
      <alignment horizontal="right" vertical="center"/>
    </xf>
    <xf numFmtId="4" fontId="12" fillId="0" borderId="37" xfId="1" applyNumberFormat="1" applyFont="1" applyFill="1" applyBorder="1" applyAlignment="1" applyProtection="1">
      <alignment horizontal="right" vertical="center"/>
    </xf>
    <xf numFmtId="4" fontId="12" fillId="0" borderId="41" xfId="1" applyNumberFormat="1" applyFont="1" applyFill="1" applyBorder="1" applyAlignment="1" applyProtection="1">
      <alignment horizontal="right" vertical="center"/>
    </xf>
    <xf numFmtId="4" fontId="16" fillId="0" borderId="0" xfId="13" applyNumberFormat="1" applyFont="1" applyBorder="1" applyAlignment="1" applyProtection="1">
      <alignment horizontal="right" vertical="center" wrapText="1"/>
    </xf>
    <xf numFmtId="49" fontId="7" fillId="0" borderId="42" xfId="2" applyNumberFormat="1" applyFont="1" applyBorder="1" applyAlignment="1">
      <alignment horizontal="center" vertical="center" wrapText="1"/>
    </xf>
    <xf numFmtId="49" fontId="6" fillId="0" borderId="43" xfId="2" applyNumberFormat="1" applyFont="1" applyBorder="1" applyAlignment="1">
      <alignment horizontal="center" vertical="center" wrapText="1"/>
    </xf>
    <xf numFmtId="0" fontId="4" fillId="0" borderId="44" xfId="2" applyBorder="1" applyAlignment="1">
      <alignment horizontal="center" vertical="center" wrapText="1"/>
    </xf>
    <xf numFmtId="0" fontId="4" fillId="0" borderId="44" xfId="2" applyBorder="1" applyAlignment="1">
      <alignment horizontal="center" vertical="center"/>
    </xf>
    <xf numFmtId="49" fontId="5" fillId="0" borderId="44" xfId="2" applyNumberFormat="1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1" fontId="5" fillId="0" borderId="44" xfId="2" applyNumberFormat="1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 wrapText="1"/>
    </xf>
    <xf numFmtId="164" fontId="4" fillId="0" borderId="0" xfId="2" applyNumberFormat="1">
      <alignment vertical="top"/>
    </xf>
    <xf numFmtId="1" fontId="5" fillId="0" borderId="45" xfId="2" applyNumberFormat="1" applyFont="1" applyBorder="1" applyAlignment="1">
      <alignment horizontal="center" vertical="center"/>
    </xf>
    <xf numFmtId="4" fontId="16" fillId="0" borderId="18" xfId="14" applyNumberFormat="1" applyFont="1" applyFill="1" applyBorder="1" applyAlignment="1" applyProtection="1">
      <alignment horizontal="right" vertical="center"/>
    </xf>
    <xf numFmtId="0" fontId="13" fillId="0" borderId="0" xfId="12" applyFont="1" applyAlignment="1" applyProtection="1">
      <alignment horizontal="left" vertical="center"/>
    </xf>
    <xf numFmtId="4" fontId="13" fillId="0" borderId="0" xfId="12" applyNumberFormat="1" applyFont="1" applyAlignment="1" applyProtection="1">
      <alignment horizontal="left" vertical="center"/>
    </xf>
    <xf numFmtId="4" fontId="18" fillId="0" borderId="0" xfId="12" applyNumberFormat="1" applyFont="1" applyAlignment="1" applyProtection="1">
      <alignment horizontal="left" vertical="center" indent="2"/>
    </xf>
    <xf numFmtId="4" fontId="18" fillId="0" borderId="0" xfId="12" applyNumberFormat="1" applyFont="1" applyAlignment="1" applyProtection="1">
      <alignment horizontal="left" vertical="center"/>
    </xf>
    <xf numFmtId="4" fontId="13" fillId="0" borderId="32" xfId="12" applyNumberFormat="1" applyFont="1" applyBorder="1" applyAlignment="1" applyProtection="1">
      <alignment horizontal="center" vertical="center"/>
    </xf>
    <xf numFmtId="49" fontId="20" fillId="0" borderId="34" xfId="12" applyNumberFormat="1" applyFont="1" applyBorder="1" applyAlignment="1" applyProtection="1">
      <alignment horizontal="center" vertical="center"/>
    </xf>
    <xf numFmtId="49" fontId="20" fillId="0" borderId="35" xfId="12" applyNumberFormat="1" applyFont="1" applyBorder="1" applyAlignment="1" applyProtection="1">
      <alignment horizontal="center" vertical="center"/>
    </xf>
    <xf numFmtId="0" fontId="20" fillId="0" borderId="0" xfId="12" applyFont="1" applyAlignment="1" applyProtection="1">
      <alignment vertical="center"/>
    </xf>
    <xf numFmtId="4" fontId="4" fillId="0" borderId="36" xfId="12" applyNumberFormat="1" applyFont="1" applyBorder="1" applyAlignment="1" applyProtection="1">
      <alignment horizontal="center" vertical="center"/>
    </xf>
    <xf numFmtId="0" fontId="20" fillId="0" borderId="0" xfId="12" applyFont="1" applyAlignment="1" applyProtection="1">
      <alignment horizontal="center" vertical="center"/>
    </xf>
    <xf numFmtId="3" fontId="4" fillId="0" borderId="36" xfId="12" applyNumberFormat="1" applyFont="1" applyBorder="1" applyAlignment="1" applyProtection="1">
      <alignment horizontal="center" vertical="center"/>
    </xf>
    <xf numFmtId="4" fontId="20" fillId="0" borderId="38" xfId="12" applyNumberFormat="1" applyFont="1" applyBorder="1" applyAlignment="1" applyProtection="1">
      <alignment horizontal="center" vertical="center"/>
    </xf>
    <xf numFmtId="4" fontId="20" fillId="0" borderId="18" xfId="12" applyNumberFormat="1" applyFont="1" applyBorder="1" applyAlignment="1" applyProtection="1">
      <alignment horizontal="center" vertical="center"/>
    </xf>
    <xf numFmtId="4" fontId="20" fillId="0" borderId="39" xfId="12" applyNumberFormat="1" applyFont="1" applyBorder="1" applyAlignment="1" applyProtection="1">
      <alignment horizontal="center" vertical="center"/>
    </xf>
    <xf numFmtId="4" fontId="20" fillId="0" borderId="0" xfId="12" applyNumberFormat="1" applyFont="1" applyBorder="1" applyAlignment="1" applyProtection="1">
      <alignment horizontal="center" vertical="center"/>
    </xf>
    <xf numFmtId="4" fontId="20" fillId="0" borderId="40" xfId="12" applyNumberFormat="1" applyFont="1" applyBorder="1" applyAlignment="1" applyProtection="1">
      <alignment horizontal="center" vertical="center"/>
    </xf>
    <xf numFmtId="4" fontId="20" fillId="0" borderId="19" xfId="12" applyNumberFormat="1" applyFont="1" applyBorder="1" applyAlignment="1" applyProtection="1">
      <alignment horizontal="center" vertical="center"/>
    </xf>
    <xf numFmtId="0" fontId="4" fillId="3" borderId="1" xfId="2" applyFont="1" applyFill="1" applyBorder="1" applyAlignment="1">
      <alignment vertical="center" wrapText="1"/>
    </xf>
    <xf numFmtId="0" fontId="4" fillId="0" borderId="1" xfId="2" applyFill="1" applyBorder="1" applyAlignment="1">
      <alignment vertical="center" wrapText="1"/>
    </xf>
    <xf numFmtId="0" fontId="4" fillId="3" borderId="1" xfId="2" applyFill="1" applyBorder="1" applyAlignment="1">
      <alignment vertical="center" wrapText="1"/>
    </xf>
    <xf numFmtId="165" fontId="4" fillId="0" borderId="1" xfId="1" applyNumberFormat="1" applyBorder="1" applyAlignment="1">
      <alignment horizontal="right" vertical="center" wrapText="1"/>
    </xf>
    <xf numFmtId="0" fontId="22" fillId="0" borderId="5" xfId="2" applyFont="1" applyBorder="1" applyAlignment="1">
      <alignment horizontal="center" vertical="center"/>
    </xf>
    <xf numFmtId="0" fontId="22" fillId="0" borderId="44" xfId="2" applyFont="1" applyBorder="1" applyAlignment="1">
      <alignment horizontal="center" vertical="center"/>
    </xf>
    <xf numFmtId="0" fontId="22" fillId="0" borderId="1" xfId="2" applyFont="1" applyBorder="1" applyAlignment="1">
      <alignment vertical="center" wrapText="1"/>
    </xf>
    <xf numFmtId="164" fontId="22" fillId="0" borderId="1" xfId="1" applyFont="1" applyBorder="1" applyAlignment="1">
      <alignment horizontal="center" vertical="center"/>
    </xf>
    <xf numFmtId="164" fontId="22" fillId="0" borderId="1" xfId="1" applyFont="1" applyBorder="1" applyAlignment="1">
      <alignment horizontal="right" vertical="center" wrapText="1"/>
    </xf>
    <xf numFmtId="0" fontId="23" fillId="0" borderId="5" xfId="2" applyFont="1" applyBorder="1" applyAlignment="1">
      <alignment horizontal="center" vertical="center" wrapText="1"/>
    </xf>
    <xf numFmtId="0" fontId="23" fillId="0" borderId="44" xfId="2" applyFont="1" applyBorder="1" applyAlignment="1">
      <alignment horizontal="center" vertical="center" wrapText="1"/>
    </xf>
    <xf numFmtId="0" fontId="23" fillId="0" borderId="1" xfId="2" applyFont="1" applyBorder="1" applyAlignment="1">
      <alignment vertical="center" wrapText="1"/>
    </xf>
    <xf numFmtId="164" fontId="23" fillId="0" borderId="1" xfId="1" applyFont="1" applyBorder="1" applyAlignment="1">
      <alignment horizontal="center" vertical="center"/>
    </xf>
    <xf numFmtId="164" fontId="23" fillId="0" borderId="1" xfId="1" applyFont="1" applyBorder="1" applyAlignment="1">
      <alignment horizontal="right" vertical="center" wrapText="1"/>
    </xf>
    <xf numFmtId="165" fontId="23" fillId="0" borderId="1" xfId="1" applyNumberFormat="1" applyFont="1" applyBorder="1" applyAlignment="1">
      <alignment horizontal="right" vertical="center" wrapText="1"/>
    </xf>
    <xf numFmtId="164" fontId="4" fillId="0" borderId="6" xfId="1" applyBorder="1" applyAlignment="1">
      <alignment horizontal="center" vertical="center"/>
    </xf>
    <xf numFmtId="164" fontId="4" fillId="0" borderId="6" xfId="1" applyBorder="1" applyAlignment="1">
      <alignment horizontal="right" vertical="center" wrapText="1"/>
    </xf>
    <xf numFmtId="0" fontId="23" fillId="0" borderId="1" xfId="2" applyFont="1" applyFill="1" applyBorder="1" applyAlignment="1">
      <alignment vertical="center" wrapText="1"/>
    </xf>
    <xf numFmtId="4" fontId="15" fillId="0" borderId="20" xfId="12" applyNumberFormat="1" applyFont="1" applyBorder="1" applyAlignment="1" applyProtection="1">
      <alignment horizontal="right" vertical="center"/>
    </xf>
    <xf numFmtId="4" fontId="15" fillId="0" borderId="21" xfId="12" applyNumberFormat="1" applyFont="1" applyBorder="1" applyAlignment="1" applyProtection="1">
      <alignment horizontal="right" vertical="center"/>
    </xf>
    <xf numFmtId="4" fontId="15" fillId="0" borderId="26" xfId="12" applyNumberFormat="1" applyFont="1" applyBorder="1" applyAlignment="1" applyProtection="1">
      <alignment horizontal="right" vertical="center"/>
    </xf>
    <xf numFmtId="4" fontId="15" fillId="0" borderId="27" xfId="12" applyNumberFormat="1" applyFont="1" applyBorder="1" applyAlignment="1" applyProtection="1">
      <alignment horizontal="right" vertical="center"/>
    </xf>
    <xf numFmtId="4" fontId="16" fillId="0" borderId="28" xfId="13" applyNumberFormat="1" applyFont="1" applyBorder="1" applyAlignment="1" applyProtection="1">
      <alignment horizontal="right" vertical="center" wrapText="1"/>
    </xf>
    <xf numFmtId="4" fontId="4" fillId="0" borderId="25" xfId="12" applyNumberFormat="1" applyFont="1" applyBorder="1" applyAlignment="1" applyProtection="1">
      <alignment horizontal="left" vertical="center" wrapText="1" indent="1"/>
    </xf>
    <xf numFmtId="4" fontId="13" fillId="0" borderId="0" xfId="13" applyNumberFormat="1" applyFont="1" applyAlignment="1" applyProtection="1">
      <alignment horizontal="center" vertical="center" wrapText="1"/>
    </xf>
    <xf numFmtId="4" fontId="4" fillId="0" borderId="0" xfId="12" applyNumberFormat="1" applyFont="1" applyAlignment="1" applyProtection="1">
      <alignment horizontal="center" vertical="center"/>
    </xf>
    <xf numFmtId="4" fontId="19" fillId="0" borderId="29" xfId="13" applyNumberFormat="1" applyFont="1" applyBorder="1" applyAlignment="1" applyProtection="1">
      <alignment horizontal="center" vertical="center" wrapText="1"/>
    </xf>
    <xf numFmtId="4" fontId="19" fillId="0" borderId="30" xfId="13" applyNumberFormat="1" applyFont="1" applyBorder="1" applyAlignment="1" applyProtection="1">
      <alignment horizontal="center" vertical="center" wrapText="1"/>
    </xf>
    <xf numFmtId="4" fontId="19" fillId="0" borderId="31" xfId="13" applyNumberFormat="1" applyFont="1" applyBorder="1" applyAlignment="1" applyProtection="1">
      <alignment horizontal="center" vertical="center" wrapText="1"/>
    </xf>
    <xf numFmtId="4" fontId="13" fillId="0" borderId="20" xfId="12" applyNumberFormat="1" applyFont="1" applyBorder="1" applyAlignment="1" applyProtection="1">
      <alignment horizontal="center" vertical="center"/>
    </xf>
    <xf numFmtId="4" fontId="13" fillId="0" borderId="17" xfId="12" applyNumberFormat="1" applyFont="1" applyBorder="1" applyAlignment="1" applyProtection="1">
      <alignment horizontal="center" vertical="center"/>
    </xf>
    <xf numFmtId="4" fontId="13" fillId="0" borderId="21" xfId="12" applyNumberFormat="1" applyFont="1" applyBorder="1" applyAlignment="1" applyProtection="1">
      <alignment horizontal="center" vertical="center"/>
    </xf>
    <xf numFmtId="49" fontId="20" fillId="0" borderId="22" xfId="12" applyNumberFormat="1" applyFont="1" applyBorder="1" applyAlignment="1" applyProtection="1">
      <alignment horizontal="center" vertical="center"/>
    </xf>
    <xf numFmtId="49" fontId="20" fillId="0" borderId="23" xfId="12" applyNumberFormat="1" applyFont="1" applyBorder="1" applyAlignment="1" applyProtection="1">
      <alignment horizontal="center" vertical="center"/>
    </xf>
    <xf numFmtId="49" fontId="20" fillId="0" borderId="24" xfId="12" applyNumberFormat="1" applyFont="1" applyBorder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6" fillId="0" borderId="0" xfId="2" applyFont="1" applyAlignment="1" applyProtection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0" xfId="2" applyFont="1" applyAlignment="1">
      <alignment horizontal="center" vertical="center"/>
    </xf>
  </cellXfs>
  <cellStyles count="15">
    <cellStyle name="Dziesiętny" xfId="1" builtinId="3"/>
    <cellStyle name="Dziesiętny 2" xfId="4" xr:uid="{00000000-0005-0000-0000-000001000000}"/>
    <cellStyle name="Dziesiętny 2 2" xfId="14" xr:uid="{80C97BF9-A794-4E38-892E-58511D5134DC}"/>
    <cellStyle name="Dziesiętny 3" xfId="6" xr:uid="{00000000-0005-0000-0000-000002000000}"/>
    <cellStyle name="Dziesiętny 4" xfId="10" xr:uid="{47F72CEC-A036-4852-8571-B0D4BE337A84}"/>
    <cellStyle name="Normalny" xfId="0" builtinId="0"/>
    <cellStyle name="Normalny 2" xfId="2" xr:uid="{00000000-0005-0000-0000-000004000000}"/>
    <cellStyle name="Normalny 2 2" xfId="11" xr:uid="{AB7262E6-B171-4B3E-9E48-7312AE28BB18}"/>
    <cellStyle name="Normalny 2 3" xfId="13" xr:uid="{1472F230-A39E-405A-A856-4394AF622A52}"/>
    <cellStyle name="Normalny 3" xfId="3" xr:uid="{00000000-0005-0000-0000-000005000000}"/>
    <cellStyle name="Normalny 4" xfId="5" xr:uid="{00000000-0005-0000-0000-000006000000}"/>
    <cellStyle name="Normalny 5" xfId="7" xr:uid="{7FD1CD92-0D88-4B99-A81D-68CA7F31ACC6}"/>
    <cellStyle name="Normalny 6" xfId="8" xr:uid="{2151DAAD-0190-4721-BA25-88F43E586E65}"/>
    <cellStyle name="Normalny 7" xfId="9" xr:uid="{B68F0B65-ECB4-40C0-9E97-0D8644C47875}"/>
    <cellStyle name="Normalny_08 t 22 Droga rowerowa wzdłuż Kołobrzeskiej" xfId="12" xr:uid="{1A18E59A-DB36-4DEF-8924-0F18EDE3F7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38248-8D35-4291-80D6-EE1641D9481D}">
  <dimension ref="A1:F14"/>
  <sheetViews>
    <sheetView showZeros="0" tabSelected="1" topLeftCell="A2" zoomScaleNormal="100" zoomScaleSheetLayoutView="70" workbookViewId="0">
      <selection activeCell="B9" sqref="B9:D9"/>
    </sheetView>
  </sheetViews>
  <sheetFormatPr defaultRowHeight="14.25"/>
  <cols>
    <col min="1" max="1" width="7.5703125" style="61" customWidth="1"/>
    <col min="2" max="2" width="19.5703125" style="61" customWidth="1"/>
    <col min="3" max="3" width="22.7109375" style="61" customWidth="1"/>
    <col min="4" max="4" width="20.42578125" style="61" customWidth="1"/>
    <col min="5" max="5" width="21.28515625" style="42" customWidth="1"/>
    <col min="6" max="16384" width="9.140625" style="60"/>
  </cols>
  <sheetData>
    <row r="1" spans="1:6" ht="117.75" hidden="1" customHeight="1">
      <c r="A1" s="101" t="s">
        <v>90</v>
      </c>
      <c r="B1" s="101"/>
      <c r="C1" s="101"/>
      <c r="D1" s="101"/>
      <c r="E1" s="101"/>
    </row>
    <row r="2" spans="1:6">
      <c r="A2" s="102" t="s">
        <v>97</v>
      </c>
      <c r="B2" s="102"/>
      <c r="C2" s="102"/>
      <c r="D2" s="102"/>
      <c r="E2" s="102"/>
    </row>
    <row r="3" spans="1:6" ht="9.75" customHeight="1"/>
    <row r="4" spans="1:6" ht="15" thickBot="1">
      <c r="A4" s="62" t="s">
        <v>91</v>
      </c>
      <c r="B4" s="63"/>
      <c r="C4" s="63"/>
    </row>
    <row r="5" spans="1:6" ht="75.75" customHeight="1">
      <c r="A5" s="103" t="s">
        <v>228</v>
      </c>
      <c r="B5" s="104"/>
      <c r="C5" s="104"/>
      <c r="D5" s="104"/>
      <c r="E5" s="105"/>
    </row>
    <row r="6" spans="1:6" ht="25.5" customHeight="1">
      <c r="A6" s="64" t="s">
        <v>0</v>
      </c>
      <c r="B6" s="106" t="s">
        <v>92</v>
      </c>
      <c r="C6" s="107"/>
      <c r="D6" s="108"/>
      <c r="E6" s="43" t="s">
        <v>93</v>
      </c>
    </row>
    <row r="7" spans="1:6" ht="16.5" customHeight="1">
      <c r="A7" s="65">
        <v>1</v>
      </c>
      <c r="B7" s="109">
        <v>2</v>
      </c>
      <c r="C7" s="110"/>
      <c r="D7" s="111"/>
      <c r="E7" s="66">
        <v>3</v>
      </c>
      <c r="F7" s="67"/>
    </row>
    <row r="8" spans="1:6" s="69" customFormat="1" ht="57.75" customHeight="1">
      <c r="A8" s="68" t="s">
        <v>94</v>
      </c>
      <c r="B8" s="100" t="str">
        <f>nabrzeże!B3</f>
        <v>Modernizacja Długiego i Rybackiego Pobrzeża na odcinku od Mostu Zielonego do Bramy Straganiarskiej (Targu Rybnego)</v>
      </c>
      <c r="C8" s="100"/>
      <c r="D8" s="100"/>
      <c r="E8" s="44">
        <f>nabrzeże!H133</f>
        <v>0</v>
      </c>
    </row>
    <row r="9" spans="1:6" s="69" customFormat="1" ht="57.75" customHeight="1">
      <c r="A9" s="70">
        <v>2</v>
      </c>
      <c r="B9" s="100" t="str">
        <f>'instalacje wodociągowe'!B3</f>
        <v>Modernizacja Długiego i Rybackiego Pobrzeża na odcinku od Mostu Zielonego do Bramy Straganiarskiej (Targu Rybnego) - branża sanitarna</v>
      </c>
      <c r="C9" s="100"/>
      <c r="D9" s="100"/>
      <c r="E9" s="44">
        <f>'instalacje wodociągowe'!H30</f>
        <v>0</v>
      </c>
    </row>
    <row r="10" spans="1:6" s="69" customFormat="1" ht="52.5" customHeight="1">
      <c r="A10" s="70">
        <v>3</v>
      </c>
      <c r="B10" s="100" t="str">
        <f>elektryka!B3</f>
        <v>Modernizacja Długiego i Rybackiego Pobrzeża na odcinku od Mostu Zielonego do Bramy Straganiarskiej (Targu Rybnego) - branża elektryczna</v>
      </c>
      <c r="C10" s="100"/>
      <c r="D10" s="100"/>
      <c r="E10" s="44">
        <f>elektryka!H33</f>
        <v>0</v>
      </c>
    </row>
    <row r="11" spans="1:6" s="69" customFormat="1" ht="24.95" customHeight="1">
      <c r="A11" s="71"/>
      <c r="B11" s="72"/>
      <c r="C11" s="95" t="s">
        <v>226</v>
      </c>
      <c r="D11" s="96"/>
      <c r="E11" s="45">
        <f>SUM(E8:E10)</f>
        <v>0</v>
      </c>
    </row>
    <row r="12" spans="1:6" s="69" customFormat="1" ht="24.95" customHeight="1">
      <c r="A12" s="73"/>
      <c r="B12" s="74"/>
      <c r="C12" s="97" t="s">
        <v>95</v>
      </c>
      <c r="D12" s="98"/>
      <c r="E12" s="46">
        <f>ROUND(E11*0.23,2)</f>
        <v>0</v>
      </c>
    </row>
    <row r="13" spans="1:6" s="69" customFormat="1" ht="24.95" customHeight="1">
      <c r="A13" s="75"/>
      <c r="B13" s="76"/>
      <c r="C13" s="99" t="s">
        <v>227</v>
      </c>
      <c r="D13" s="99"/>
      <c r="E13" s="47">
        <f>SUM(E11:E12)</f>
        <v>0</v>
      </c>
    </row>
    <row r="14" spans="1:6" s="69" customFormat="1" ht="24.95" customHeight="1">
      <c r="A14" s="73"/>
      <c r="B14" s="74"/>
      <c r="C14" s="48"/>
      <c r="D14" s="48"/>
      <c r="E14" s="59"/>
    </row>
  </sheetData>
  <sheetProtection algorithmName="SHA-512" hashValue="UVawdMhDXIYb2bNiQZ9mqy+/KKcJ6xqlK/Jd9BigA7HcKPzuKip60WQnUcRwrr5oIfWFcymqpzuWX0BCaiaw3w==" saltValue="1ZJdZWoM+YqV06o2B8nOqw==" spinCount="100000" sheet="1" objects="1" scenarios="1" selectLockedCells="1" selectUnlockedCells="1"/>
  <mergeCells count="11">
    <mergeCell ref="B8:D8"/>
    <mergeCell ref="A1:E1"/>
    <mergeCell ref="A2:E2"/>
    <mergeCell ref="A5:E5"/>
    <mergeCell ref="B6:D6"/>
    <mergeCell ref="B7:D7"/>
    <mergeCell ref="C11:D11"/>
    <mergeCell ref="C12:D12"/>
    <mergeCell ref="C13:D13"/>
    <mergeCell ref="B10:D10"/>
    <mergeCell ref="B9:D9"/>
  </mergeCells>
  <printOptions horizontalCentered="1"/>
  <pageMargins left="0.59055118110236227" right="0.31496062992125984" top="0.55118110236220474" bottom="0.55118110236220474" header="0.23622047244094491" footer="0.27559055118110237"/>
  <pageSetup paperSize="9" fitToHeight="0" orientation="portrait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92C1-A4A6-4EB3-B608-D835186CE5BD}">
  <dimension ref="B2:I133"/>
  <sheetViews>
    <sheetView showZeros="0" view="pageBreakPreview" topLeftCell="A8" zoomScale="85" zoomScaleNormal="70" zoomScaleSheetLayoutView="85" workbookViewId="0">
      <selection activeCell="G20" sqref="G20"/>
    </sheetView>
  </sheetViews>
  <sheetFormatPr defaultRowHeight="12.75"/>
  <cols>
    <col min="1" max="1" width="4.85546875" style="1" customWidth="1"/>
    <col min="2" max="2" width="5" style="38" customWidth="1"/>
    <col min="3" max="3" width="20.140625" style="38" customWidth="1"/>
    <col min="4" max="4" width="64.28515625" style="34" customWidth="1"/>
    <col min="5" max="5" width="13" style="35" customWidth="1"/>
    <col min="6" max="6" width="14.140625" style="36" customWidth="1"/>
    <col min="7" max="7" width="18" style="35" customWidth="1"/>
    <col min="8" max="8" width="19.28515625" style="37" customWidth="1"/>
    <col min="9" max="9" width="27.85546875" style="1" customWidth="1"/>
    <col min="10" max="16384" width="9.140625" style="1"/>
  </cols>
  <sheetData>
    <row r="2" spans="2:9" ht="30" customHeight="1">
      <c r="B2" s="117" t="s">
        <v>325</v>
      </c>
      <c r="C2" s="117"/>
      <c r="D2" s="117"/>
      <c r="E2" s="117"/>
      <c r="F2" s="117"/>
      <c r="G2" s="117"/>
      <c r="H2" s="117"/>
      <c r="I2" s="39"/>
    </row>
    <row r="3" spans="2:9" ht="30" customHeight="1">
      <c r="B3" s="112" t="s">
        <v>228</v>
      </c>
      <c r="C3" s="112"/>
      <c r="D3" s="113"/>
      <c r="E3" s="113"/>
      <c r="F3" s="113"/>
      <c r="G3" s="113"/>
      <c r="H3" s="113"/>
    </row>
    <row r="4" spans="2:9" ht="16.5" customHeight="1" thickBot="1">
      <c r="B4" s="2"/>
      <c r="C4" s="2"/>
      <c r="D4" s="2"/>
      <c r="E4" s="2"/>
      <c r="F4" s="3"/>
      <c r="G4" s="2"/>
      <c r="H4" s="2"/>
    </row>
    <row r="5" spans="2:9" ht="38.25">
      <c r="B5" s="4" t="s">
        <v>0</v>
      </c>
      <c r="C5" s="49" t="s">
        <v>98</v>
      </c>
      <c r="D5" s="5" t="s">
        <v>1</v>
      </c>
      <c r="E5" s="6" t="s">
        <v>3</v>
      </c>
      <c r="F5" s="7" t="s">
        <v>2</v>
      </c>
      <c r="G5" s="6" t="s">
        <v>4</v>
      </c>
      <c r="H5" s="8" t="s">
        <v>5</v>
      </c>
    </row>
    <row r="6" spans="2:9" ht="15" customHeight="1" thickBot="1">
      <c r="B6" s="9">
        <v>1</v>
      </c>
      <c r="C6" s="50"/>
      <c r="D6" s="10">
        <v>2</v>
      </c>
      <c r="E6" s="11">
        <v>3</v>
      </c>
      <c r="F6" s="12" t="s">
        <v>22</v>
      </c>
      <c r="G6" s="11">
        <v>5</v>
      </c>
      <c r="H6" s="13">
        <v>6</v>
      </c>
    </row>
    <row r="7" spans="2:9" ht="35.1" customHeight="1">
      <c r="B7" s="14" t="s">
        <v>8</v>
      </c>
      <c r="C7" s="56"/>
      <c r="D7" s="15" t="s">
        <v>17</v>
      </c>
      <c r="E7" s="16"/>
      <c r="F7" s="17"/>
      <c r="G7" s="16"/>
      <c r="H7" s="18"/>
    </row>
    <row r="8" spans="2:9" ht="35.1" customHeight="1">
      <c r="B8" s="19" t="s">
        <v>19</v>
      </c>
      <c r="C8" s="51" t="s">
        <v>99</v>
      </c>
      <c r="D8" s="20" t="s">
        <v>232</v>
      </c>
      <c r="E8" s="21" t="s">
        <v>7</v>
      </c>
      <c r="F8" s="22">
        <v>1500</v>
      </c>
      <c r="G8" s="23"/>
      <c r="H8" s="24">
        <f>ROUND(G8*F8,2)</f>
        <v>0</v>
      </c>
    </row>
    <row r="9" spans="2:9" ht="35.1" customHeight="1">
      <c r="B9" s="19" t="s">
        <v>23</v>
      </c>
      <c r="C9" s="51" t="s">
        <v>99</v>
      </c>
      <c r="D9" s="20" t="s">
        <v>103</v>
      </c>
      <c r="E9" s="21" t="s">
        <v>7</v>
      </c>
      <c r="F9" s="22">
        <v>30</v>
      </c>
      <c r="G9" s="23"/>
      <c r="H9" s="24">
        <f t="shared" ref="H9:H20" si="0">ROUND(G9*F9,2)</f>
        <v>0</v>
      </c>
    </row>
    <row r="10" spans="2:9" ht="35.1" customHeight="1">
      <c r="B10" s="19" t="s">
        <v>25</v>
      </c>
      <c r="C10" s="51" t="s">
        <v>100</v>
      </c>
      <c r="D10" s="20" t="s">
        <v>104</v>
      </c>
      <c r="E10" s="21" t="s">
        <v>7</v>
      </c>
      <c r="F10" s="22">
        <v>1530</v>
      </c>
      <c r="G10" s="23"/>
      <c r="H10" s="24">
        <f t="shared" si="0"/>
        <v>0</v>
      </c>
    </row>
    <row r="11" spans="2:9" ht="35.1" customHeight="1">
      <c r="B11" s="19" t="s">
        <v>26</v>
      </c>
      <c r="C11" s="51" t="s">
        <v>100</v>
      </c>
      <c r="D11" s="20" t="s">
        <v>233</v>
      </c>
      <c r="E11" s="21" t="s">
        <v>13</v>
      </c>
      <c r="F11" s="40">
        <v>3060</v>
      </c>
      <c r="G11" s="23"/>
      <c r="H11" s="24">
        <f t="shared" si="0"/>
        <v>0</v>
      </c>
    </row>
    <row r="12" spans="2:9" ht="35.1" customHeight="1">
      <c r="B12" s="19" t="s">
        <v>68</v>
      </c>
      <c r="C12" s="51" t="s">
        <v>100</v>
      </c>
      <c r="D12" s="20" t="s">
        <v>105</v>
      </c>
      <c r="E12" s="21" t="s">
        <v>101</v>
      </c>
      <c r="F12" s="22">
        <v>7038</v>
      </c>
      <c r="G12" s="23"/>
      <c r="H12" s="24">
        <f t="shared" si="0"/>
        <v>0</v>
      </c>
    </row>
    <row r="13" spans="2:9" ht="35.1" customHeight="1">
      <c r="B13" s="19" t="s">
        <v>69</v>
      </c>
      <c r="C13" s="51" t="s">
        <v>100</v>
      </c>
      <c r="D13" s="20" t="s">
        <v>102</v>
      </c>
      <c r="E13" s="21" t="s">
        <v>13</v>
      </c>
      <c r="F13" s="22">
        <v>3060</v>
      </c>
      <c r="G13" s="23"/>
      <c r="H13" s="24">
        <f t="shared" si="0"/>
        <v>0</v>
      </c>
      <c r="I13" s="57"/>
    </row>
    <row r="14" spans="2:9" ht="35.1" customHeight="1">
      <c r="B14" s="19" t="s">
        <v>70</v>
      </c>
      <c r="C14" s="51" t="s">
        <v>100</v>
      </c>
      <c r="D14" s="77" t="s">
        <v>231</v>
      </c>
      <c r="E14" s="21" t="s">
        <v>13</v>
      </c>
      <c r="F14" s="22">
        <v>3060</v>
      </c>
      <c r="G14" s="23"/>
      <c r="H14" s="24">
        <f t="shared" si="0"/>
        <v>0</v>
      </c>
    </row>
    <row r="15" spans="2:9" ht="35.1" customHeight="1">
      <c r="B15" s="19" t="s">
        <v>71</v>
      </c>
      <c r="C15" s="51" t="s">
        <v>99</v>
      </c>
      <c r="D15" s="77" t="s">
        <v>236</v>
      </c>
      <c r="E15" s="21" t="s">
        <v>13</v>
      </c>
      <c r="F15" s="22">
        <v>911</v>
      </c>
      <c r="G15" s="23"/>
      <c r="H15" s="24">
        <f t="shared" si="0"/>
        <v>0</v>
      </c>
    </row>
    <row r="16" spans="2:9" ht="35.1" customHeight="1">
      <c r="B16" s="19" t="s">
        <v>72</v>
      </c>
      <c r="C16" s="51" t="s">
        <v>99</v>
      </c>
      <c r="D16" s="77" t="s">
        <v>105</v>
      </c>
      <c r="E16" s="21" t="s">
        <v>101</v>
      </c>
      <c r="F16" s="22">
        <v>2277.5</v>
      </c>
      <c r="G16" s="23"/>
      <c r="H16" s="24">
        <f t="shared" si="0"/>
        <v>0</v>
      </c>
    </row>
    <row r="17" spans="2:8" ht="35.1" customHeight="1">
      <c r="B17" s="19" t="s">
        <v>73</v>
      </c>
      <c r="C17" s="51" t="s">
        <v>99</v>
      </c>
      <c r="D17" s="77" t="s">
        <v>102</v>
      </c>
      <c r="E17" s="21" t="s">
        <v>13</v>
      </c>
      <c r="F17" s="22">
        <v>911</v>
      </c>
      <c r="G17" s="23"/>
      <c r="H17" s="24">
        <f t="shared" si="0"/>
        <v>0</v>
      </c>
    </row>
    <row r="18" spans="2:8" ht="35.1" customHeight="1">
      <c r="B18" s="19" t="s">
        <v>74</v>
      </c>
      <c r="C18" s="51" t="s">
        <v>99</v>
      </c>
      <c r="D18" s="77" t="s">
        <v>231</v>
      </c>
      <c r="E18" s="21" t="s">
        <v>13</v>
      </c>
      <c r="F18" s="22">
        <v>911</v>
      </c>
      <c r="G18" s="23"/>
      <c r="H18" s="24">
        <f t="shared" si="0"/>
        <v>0</v>
      </c>
    </row>
    <row r="19" spans="2:8" ht="35.1" customHeight="1">
      <c r="B19" s="19" t="s">
        <v>75</v>
      </c>
      <c r="C19" s="51" t="s">
        <v>99</v>
      </c>
      <c r="D19" s="20" t="s">
        <v>234</v>
      </c>
      <c r="E19" s="21" t="s">
        <v>13</v>
      </c>
      <c r="F19" s="22">
        <v>8.48</v>
      </c>
      <c r="G19" s="23"/>
      <c r="H19" s="24">
        <f t="shared" si="0"/>
        <v>0</v>
      </c>
    </row>
    <row r="20" spans="2:8" ht="48" customHeight="1">
      <c r="B20" s="19" t="s">
        <v>76</v>
      </c>
      <c r="C20" s="51" t="s">
        <v>99</v>
      </c>
      <c r="D20" s="20" t="s">
        <v>235</v>
      </c>
      <c r="E20" s="21" t="s">
        <v>15</v>
      </c>
      <c r="F20" s="22">
        <v>7</v>
      </c>
      <c r="G20" s="23"/>
      <c r="H20" s="24">
        <f t="shared" si="0"/>
        <v>0</v>
      </c>
    </row>
    <row r="21" spans="2:8" ht="35.1" customHeight="1">
      <c r="B21" s="25"/>
      <c r="C21" s="52"/>
      <c r="D21" s="26" t="s">
        <v>18</v>
      </c>
      <c r="E21" s="27"/>
      <c r="F21" s="28"/>
      <c r="G21" s="27"/>
      <c r="H21" s="29">
        <f>SUBTOTAL(109,H8:H20)</f>
        <v>0</v>
      </c>
    </row>
    <row r="22" spans="2:8" ht="35.1" customHeight="1">
      <c r="B22" s="30" t="s">
        <v>9</v>
      </c>
      <c r="C22" s="53"/>
      <c r="D22" s="26" t="s">
        <v>106</v>
      </c>
      <c r="E22" s="21"/>
      <c r="F22" s="22"/>
      <c r="G22" s="27"/>
      <c r="H22" s="29"/>
    </row>
    <row r="23" spans="2:8" ht="35.1" customHeight="1">
      <c r="B23" s="19" t="s">
        <v>77</v>
      </c>
      <c r="C23" s="51" t="s">
        <v>100</v>
      </c>
      <c r="D23" s="78" t="s">
        <v>245</v>
      </c>
      <c r="E23" s="21" t="s">
        <v>13</v>
      </c>
      <c r="F23" s="22">
        <v>20</v>
      </c>
      <c r="G23" s="23"/>
      <c r="H23" s="24">
        <f>ROUND(G23*F23,2)</f>
        <v>0</v>
      </c>
    </row>
    <row r="24" spans="2:8" ht="35.1" customHeight="1">
      <c r="B24" s="19" t="s">
        <v>78</v>
      </c>
      <c r="C24" s="51" t="s">
        <v>99</v>
      </c>
      <c r="D24" s="20" t="s">
        <v>105</v>
      </c>
      <c r="E24" s="21" t="s">
        <v>101</v>
      </c>
      <c r="F24" s="22">
        <v>44</v>
      </c>
      <c r="G24" s="23"/>
      <c r="H24" s="24">
        <f t="shared" ref="H24:H25" si="1">ROUND(G24*F24,2)</f>
        <v>0</v>
      </c>
    </row>
    <row r="25" spans="2:8" ht="35.1" customHeight="1">
      <c r="B25" s="19" t="s">
        <v>51</v>
      </c>
      <c r="C25" s="51" t="s">
        <v>99</v>
      </c>
      <c r="D25" s="20" t="s">
        <v>102</v>
      </c>
      <c r="E25" s="21" t="s">
        <v>13</v>
      </c>
      <c r="F25" s="22">
        <v>20</v>
      </c>
      <c r="G25" s="23"/>
      <c r="H25" s="24">
        <f t="shared" si="1"/>
        <v>0</v>
      </c>
    </row>
    <row r="26" spans="2:8" ht="35.1" customHeight="1">
      <c r="B26" s="19" t="s">
        <v>52</v>
      </c>
      <c r="C26" s="51" t="s">
        <v>100</v>
      </c>
      <c r="D26" s="78" t="s">
        <v>231</v>
      </c>
      <c r="E26" s="21" t="s">
        <v>13</v>
      </c>
      <c r="F26" s="22">
        <v>20</v>
      </c>
      <c r="G26" s="23"/>
      <c r="H26" s="24">
        <f>ROUND(G26*F26,2)</f>
        <v>0</v>
      </c>
    </row>
    <row r="27" spans="2:8" ht="35.1" customHeight="1">
      <c r="B27" s="86" t="s">
        <v>321</v>
      </c>
      <c r="C27" s="51"/>
      <c r="D27" s="94" t="s">
        <v>324</v>
      </c>
      <c r="E27" s="89" t="s">
        <v>13</v>
      </c>
      <c r="F27" s="90">
        <v>300</v>
      </c>
      <c r="G27" s="23"/>
      <c r="H27" s="24">
        <f>ROUND(G27*F27,2)</f>
        <v>0</v>
      </c>
    </row>
    <row r="28" spans="2:8" ht="35.1" customHeight="1">
      <c r="B28" s="25"/>
      <c r="C28" s="52"/>
      <c r="D28" s="26" t="s">
        <v>107</v>
      </c>
      <c r="E28" s="27"/>
      <c r="F28" s="28"/>
      <c r="G28" s="27"/>
      <c r="H28" s="29">
        <f>SUBTOTAL(109,H23:H27)</f>
        <v>0</v>
      </c>
    </row>
    <row r="29" spans="2:8" ht="35.1" customHeight="1">
      <c r="B29" s="30" t="s">
        <v>14</v>
      </c>
      <c r="C29" s="53"/>
      <c r="D29" s="26" t="s">
        <v>108</v>
      </c>
      <c r="E29" s="21"/>
      <c r="F29" s="22"/>
      <c r="G29" s="27"/>
      <c r="H29" s="29"/>
    </row>
    <row r="30" spans="2:8" ht="35.1" customHeight="1">
      <c r="B30" s="19" t="s">
        <v>53</v>
      </c>
      <c r="C30" s="51" t="s">
        <v>109</v>
      </c>
      <c r="D30" s="79" t="s">
        <v>258</v>
      </c>
      <c r="E30" s="21" t="s">
        <v>15</v>
      </c>
      <c r="F30" s="22">
        <v>446</v>
      </c>
      <c r="G30" s="23"/>
      <c r="H30" s="24">
        <f t="shared" ref="H30:H52" si="2">ROUND(G30*F30,2)</f>
        <v>0</v>
      </c>
    </row>
    <row r="31" spans="2:8" ht="35.1" customHeight="1">
      <c r="B31" s="19" t="s">
        <v>54</v>
      </c>
      <c r="C31" s="51" t="s">
        <v>109</v>
      </c>
      <c r="D31" s="20" t="s">
        <v>246</v>
      </c>
      <c r="E31" s="21" t="s">
        <v>24</v>
      </c>
      <c r="F31" s="22">
        <v>676</v>
      </c>
      <c r="G31" s="23"/>
      <c r="H31" s="24">
        <f t="shared" si="2"/>
        <v>0</v>
      </c>
    </row>
    <row r="32" spans="2:8" ht="35.1" customHeight="1">
      <c r="B32" s="19" t="s">
        <v>55</v>
      </c>
      <c r="C32" s="51" t="s">
        <v>109</v>
      </c>
      <c r="D32" s="20" t="s">
        <v>111</v>
      </c>
      <c r="E32" s="21" t="s">
        <v>7</v>
      </c>
      <c r="F32" s="22">
        <v>9846</v>
      </c>
      <c r="G32" s="23"/>
      <c r="H32" s="24">
        <f t="shared" si="2"/>
        <v>0</v>
      </c>
    </row>
    <row r="33" spans="2:9" ht="35.1" customHeight="1">
      <c r="B33" s="19" t="s">
        <v>56</v>
      </c>
      <c r="C33" s="51" t="s">
        <v>109</v>
      </c>
      <c r="D33" s="20" t="s">
        <v>244</v>
      </c>
      <c r="E33" s="21" t="s">
        <v>7</v>
      </c>
      <c r="F33" s="90">
        <v>3640</v>
      </c>
      <c r="G33" s="23"/>
      <c r="H33" s="24">
        <f t="shared" si="2"/>
        <v>0</v>
      </c>
    </row>
    <row r="34" spans="2:9" ht="64.5" customHeight="1">
      <c r="B34" s="19" t="s">
        <v>57</v>
      </c>
      <c r="C34" s="51" t="s">
        <v>109</v>
      </c>
      <c r="D34" s="20" t="s">
        <v>268</v>
      </c>
      <c r="E34" s="21" t="s">
        <v>15</v>
      </c>
      <c r="F34" s="90">
        <v>379.2</v>
      </c>
      <c r="G34" s="23"/>
      <c r="H34" s="24">
        <f t="shared" si="2"/>
        <v>0</v>
      </c>
      <c r="I34" s="57"/>
    </row>
    <row r="35" spans="2:9" ht="64.5" customHeight="1">
      <c r="B35" s="19" t="s">
        <v>58</v>
      </c>
      <c r="C35" s="51" t="s">
        <v>109</v>
      </c>
      <c r="D35" s="20" t="s">
        <v>269</v>
      </c>
      <c r="E35" s="21" t="s">
        <v>15</v>
      </c>
      <c r="F35" s="90">
        <v>75.5</v>
      </c>
      <c r="G35" s="23"/>
      <c r="H35" s="24">
        <f t="shared" si="2"/>
        <v>0</v>
      </c>
      <c r="I35" s="57"/>
    </row>
    <row r="36" spans="2:9" ht="38.25" customHeight="1">
      <c r="B36" s="86" t="s">
        <v>313</v>
      </c>
      <c r="C36" s="87" t="s">
        <v>109</v>
      </c>
      <c r="D36" s="88" t="s">
        <v>314</v>
      </c>
      <c r="E36" s="89" t="s">
        <v>15</v>
      </c>
      <c r="F36" s="90">
        <v>454</v>
      </c>
      <c r="G36" s="23"/>
      <c r="H36" s="24">
        <f>ROUND(G36*F36,2)</f>
        <v>0</v>
      </c>
      <c r="I36" s="57"/>
    </row>
    <row r="37" spans="2:9" ht="38.25" customHeight="1">
      <c r="B37" s="86" t="s">
        <v>317</v>
      </c>
      <c r="C37" s="87"/>
      <c r="D37" s="88" t="s">
        <v>318</v>
      </c>
      <c r="E37" s="89" t="s">
        <v>83</v>
      </c>
      <c r="F37" s="90">
        <v>10</v>
      </c>
      <c r="G37" s="23"/>
      <c r="H37" s="24">
        <f>ROUND(G37*F37,2)</f>
        <v>0</v>
      </c>
      <c r="I37" s="57"/>
    </row>
    <row r="38" spans="2:9" ht="42" customHeight="1">
      <c r="B38" s="19"/>
      <c r="C38" s="51"/>
      <c r="D38" s="26" t="s">
        <v>275</v>
      </c>
      <c r="E38" s="21"/>
      <c r="F38" s="21"/>
      <c r="G38" s="21"/>
      <c r="H38" s="92"/>
      <c r="I38" s="57"/>
    </row>
    <row r="39" spans="2:9" ht="42" customHeight="1">
      <c r="B39" s="19" t="s">
        <v>282</v>
      </c>
      <c r="C39" s="51" t="s">
        <v>109</v>
      </c>
      <c r="D39" s="20" t="s">
        <v>270</v>
      </c>
      <c r="E39" s="21" t="s">
        <v>101</v>
      </c>
      <c r="F39" s="22">
        <v>16.77</v>
      </c>
      <c r="G39" s="23"/>
      <c r="H39" s="24">
        <f>ROUND(G39*F39,2)</f>
        <v>0</v>
      </c>
      <c r="I39" s="57"/>
    </row>
    <row r="40" spans="2:9" ht="42" customHeight="1">
      <c r="B40" s="19" t="s">
        <v>283</v>
      </c>
      <c r="C40" s="51" t="s">
        <v>109</v>
      </c>
      <c r="D40" s="20" t="s">
        <v>271</v>
      </c>
      <c r="E40" s="21" t="s">
        <v>7</v>
      </c>
      <c r="F40" s="22">
        <v>499.52</v>
      </c>
      <c r="G40" s="23"/>
      <c r="H40" s="24">
        <f>ROUND(G40*F40,2)</f>
        <v>0</v>
      </c>
      <c r="I40" s="57"/>
    </row>
    <row r="41" spans="2:9" ht="42" customHeight="1">
      <c r="B41" s="19" t="s">
        <v>284</v>
      </c>
      <c r="C41" s="51" t="s">
        <v>109</v>
      </c>
      <c r="D41" s="20" t="s">
        <v>272</v>
      </c>
      <c r="E41" s="21" t="s">
        <v>7</v>
      </c>
      <c r="F41" s="22">
        <v>499.52</v>
      </c>
      <c r="G41" s="23"/>
      <c r="H41" s="24">
        <f>ROUND(G41*F41,2)</f>
        <v>0</v>
      </c>
      <c r="I41" s="57"/>
    </row>
    <row r="42" spans="2:9" ht="42" customHeight="1">
      <c r="B42" s="19" t="s">
        <v>285</v>
      </c>
      <c r="C42" s="51" t="s">
        <v>109</v>
      </c>
      <c r="D42" s="20" t="s">
        <v>273</v>
      </c>
      <c r="E42" s="21" t="s">
        <v>101</v>
      </c>
      <c r="F42" s="80">
        <v>0.41299999999999998</v>
      </c>
      <c r="G42" s="23"/>
      <c r="H42" s="24">
        <f>ROUND(G42*F42,2)</f>
        <v>0</v>
      </c>
      <c r="I42" s="57"/>
    </row>
    <row r="43" spans="2:9" ht="42" customHeight="1">
      <c r="B43" s="19"/>
      <c r="C43" s="51"/>
      <c r="D43" s="26" t="s">
        <v>274</v>
      </c>
      <c r="E43" s="21"/>
      <c r="F43" s="21"/>
      <c r="G43" s="21"/>
      <c r="H43" s="92"/>
      <c r="I43" s="57"/>
    </row>
    <row r="44" spans="2:9" ht="42" customHeight="1">
      <c r="B44" s="19" t="s">
        <v>286</v>
      </c>
      <c r="C44" s="51" t="s">
        <v>109</v>
      </c>
      <c r="D44" s="20" t="s">
        <v>276</v>
      </c>
      <c r="E44" s="21" t="s">
        <v>13</v>
      </c>
      <c r="F44" s="22">
        <v>33.119999999999997</v>
      </c>
      <c r="G44" s="23"/>
      <c r="H44" s="24">
        <f>ROUND(G44*F44,2)</f>
        <v>0</v>
      </c>
      <c r="I44" s="57"/>
    </row>
    <row r="45" spans="2:9" ht="42" customHeight="1">
      <c r="B45" s="19"/>
      <c r="C45" s="51"/>
      <c r="D45" s="26" t="s">
        <v>277</v>
      </c>
      <c r="E45" s="21"/>
      <c r="F45" s="22"/>
      <c r="G45" s="22"/>
      <c r="H45" s="93"/>
      <c r="I45" s="57"/>
    </row>
    <row r="46" spans="2:9" ht="42" customHeight="1">
      <c r="B46" s="19" t="s">
        <v>287</v>
      </c>
      <c r="C46" s="51" t="s">
        <v>109</v>
      </c>
      <c r="D46" s="20" t="s">
        <v>278</v>
      </c>
      <c r="E46" s="21" t="s">
        <v>101</v>
      </c>
      <c r="F46" s="80">
        <v>7.9000000000000001E-2</v>
      </c>
      <c r="G46" s="23"/>
      <c r="H46" s="24">
        <f>ROUND(G46*F46,2)</f>
        <v>0</v>
      </c>
      <c r="I46" s="57"/>
    </row>
    <row r="47" spans="2:9" ht="42" customHeight="1">
      <c r="B47" s="19" t="s">
        <v>288</v>
      </c>
      <c r="C47" s="51" t="s">
        <v>109</v>
      </c>
      <c r="D47" s="20" t="s">
        <v>279</v>
      </c>
      <c r="E47" s="21" t="s">
        <v>101</v>
      </c>
      <c r="F47" s="80">
        <v>0.72399999999999998</v>
      </c>
      <c r="G47" s="23"/>
      <c r="H47" s="24">
        <f>ROUND(G47*F47,2)</f>
        <v>0</v>
      </c>
      <c r="I47" s="57"/>
    </row>
    <row r="48" spans="2:9" ht="42" customHeight="1">
      <c r="B48" s="19" t="s">
        <v>289</v>
      </c>
      <c r="C48" s="51" t="s">
        <v>109</v>
      </c>
      <c r="D48" s="20" t="s">
        <v>280</v>
      </c>
      <c r="E48" s="21" t="s">
        <v>101</v>
      </c>
      <c r="F48" s="80">
        <v>1.5980000000000001</v>
      </c>
      <c r="G48" s="23"/>
      <c r="H48" s="24">
        <f>ROUND(G48*F48,2)</f>
        <v>0</v>
      </c>
      <c r="I48" s="57"/>
    </row>
    <row r="49" spans="2:9" ht="42" customHeight="1">
      <c r="B49" s="19" t="s">
        <v>290</v>
      </c>
      <c r="C49" s="51" t="s">
        <v>109</v>
      </c>
      <c r="D49" s="20" t="s">
        <v>281</v>
      </c>
      <c r="E49" s="21" t="s">
        <v>101</v>
      </c>
      <c r="F49" s="80">
        <v>0.36199999999999999</v>
      </c>
      <c r="G49" s="23"/>
      <c r="H49" s="24">
        <f>ROUND(G49*F49,2)</f>
        <v>0</v>
      </c>
      <c r="I49" s="57"/>
    </row>
    <row r="50" spans="2:9" ht="35.1" customHeight="1">
      <c r="B50" s="19" t="s">
        <v>59</v>
      </c>
      <c r="C50" s="51" t="s">
        <v>109</v>
      </c>
      <c r="D50" s="20" t="s">
        <v>238</v>
      </c>
      <c r="E50" s="21" t="s">
        <v>15</v>
      </c>
      <c r="F50" s="22">
        <v>21</v>
      </c>
      <c r="G50" s="23"/>
      <c r="H50" s="24">
        <f t="shared" si="2"/>
        <v>0</v>
      </c>
    </row>
    <row r="51" spans="2:9" ht="35.1" customHeight="1">
      <c r="B51" s="19" t="s">
        <v>60</v>
      </c>
      <c r="C51" s="51" t="s">
        <v>109</v>
      </c>
      <c r="D51" s="20" t="s">
        <v>237</v>
      </c>
      <c r="E51" s="21" t="s">
        <v>15</v>
      </c>
      <c r="F51" s="22">
        <v>399</v>
      </c>
      <c r="G51" s="23"/>
      <c r="H51" s="24">
        <f t="shared" si="2"/>
        <v>0</v>
      </c>
    </row>
    <row r="52" spans="2:9" ht="35.1" customHeight="1">
      <c r="B52" s="19" t="s">
        <v>61</v>
      </c>
      <c r="C52" s="51" t="s">
        <v>109</v>
      </c>
      <c r="D52" s="20" t="s">
        <v>239</v>
      </c>
      <c r="E52" s="21" t="s">
        <v>15</v>
      </c>
      <c r="F52" s="22">
        <f>95*15+30</f>
        <v>1455</v>
      </c>
      <c r="G52" s="23"/>
      <c r="H52" s="24">
        <f t="shared" si="2"/>
        <v>0</v>
      </c>
    </row>
    <row r="53" spans="2:9" ht="35.1" customHeight="1">
      <c r="B53" s="19" t="s">
        <v>62</v>
      </c>
      <c r="C53" s="51" t="s">
        <v>109</v>
      </c>
      <c r="D53" s="20" t="s">
        <v>240</v>
      </c>
      <c r="E53" s="21" t="s">
        <v>15</v>
      </c>
      <c r="F53" s="22">
        <f>40*15+30</f>
        <v>630</v>
      </c>
      <c r="G53" s="23"/>
      <c r="H53" s="24">
        <f>ROUND(G53*F53,2)</f>
        <v>0</v>
      </c>
    </row>
    <row r="54" spans="2:9" ht="35.1" customHeight="1">
      <c r="B54" s="86" t="s">
        <v>315</v>
      </c>
      <c r="C54" s="87" t="s">
        <v>109</v>
      </c>
      <c r="D54" s="88" t="s">
        <v>316</v>
      </c>
      <c r="E54" s="89" t="s">
        <v>83</v>
      </c>
      <c r="F54" s="90">
        <v>82</v>
      </c>
      <c r="G54" s="23"/>
      <c r="H54" s="24">
        <f>ROUND(G54*F54,2)</f>
        <v>0</v>
      </c>
    </row>
    <row r="55" spans="2:9" ht="35.1" customHeight="1">
      <c r="B55" s="86" t="s">
        <v>319</v>
      </c>
      <c r="C55" s="87"/>
      <c r="D55" s="88" t="s">
        <v>320</v>
      </c>
      <c r="E55" s="89" t="s">
        <v>80</v>
      </c>
      <c r="F55" s="90">
        <v>34</v>
      </c>
      <c r="G55" s="23"/>
      <c r="H55" s="24">
        <f>ROUND(G55*F55,2)</f>
        <v>0</v>
      </c>
    </row>
    <row r="56" spans="2:9" ht="35.1" customHeight="1">
      <c r="B56" s="25"/>
      <c r="C56" s="52"/>
      <c r="D56" s="26" t="s">
        <v>117</v>
      </c>
      <c r="E56" s="27"/>
      <c r="F56" s="28"/>
      <c r="G56" s="27"/>
      <c r="H56" s="29">
        <f>SUBTOTAL(109,H30:H55)</f>
        <v>0</v>
      </c>
    </row>
    <row r="57" spans="2:9" ht="35.1" customHeight="1">
      <c r="B57" s="30" t="s">
        <v>16</v>
      </c>
      <c r="C57" s="53"/>
      <c r="D57" s="26" t="s">
        <v>118</v>
      </c>
      <c r="E57" s="21"/>
      <c r="F57" s="22"/>
      <c r="G57" s="27"/>
      <c r="H57" s="29"/>
    </row>
    <row r="58" spans="2:9" ht="35.1" customHeight="1">
      <c r="B58" s="19" t="s">
        <v>63</v>
      </c>
      <c r="C58" s="51" t="s">
        <v>114</v>
      </c>
      <c r="D58" s="20" t="s">
        <v>250</v>
      </c>
      <c r="E58" s="21" t="s">
        <v>7</v>
      </c>
      <c r="F58" s="22">
        <v>3286.56</v>
      </c>
      <c r="G58" s="23"/>
      <c r="H58" s="24">
        <f>ROUND(G58*F58,2)</f>
        <v>0</v>
      </c>
    </row>
    <row r="59" spans="2:9" ht="35.1" customHeight="1">
      <c r="B59" s="19" t="s">
        <v>64</v>
      </c>
      <c r="C59" s="51" t="s">
        <v>119</v>
      </c>
      <c r="D59" s="20" t="s">
        <v>247</v>
      </c>
      <c r="E59" s="21" t="s">
        <v>13</v>
      </c>
      <c r="F59" s="22">
        <v>147.6</v>
      </c>
      <c r="G59" s="23"/>
      <c r="H59" s="24">
        <f t="shared" ref="H59:H69" si="3">ROUND(G59*F59,2)</f>
        <v>0</v>
      </c>
    </row>
    <row r="60" spans="2:9" ht="35.1" customHeight="1">
      <c r="B60" s="19" t="s">
        <v>65</v>
      </c>
      <c r="C60" s="51" t="s">
        <v>119</v>
      </c>
      <c r="D60" s="20" t="s">
        <v>248</v>
      </c>
      <c r="E60" s="21" t="s">
        <v>13</v>
      </c>
      <c r="F60" s="22">
        <v>83.64</v>
      </c>
      <c r="G60" s="23"/>
      <c r="H60" s="24">
        <f t="shared" si="3"/>
        <v>0</v>
      </c>
    </row>
    <row r="61" spans="2:9" ht="35.1" customHeight="1">
      <c r="B61" s="19" t="s">
        <v>66</v>
      </c>
      <c r="C61" s="51" t="s">
        <v>119</v>
      </c>
      <c r="D61" s="20" t="s">
        <v>249</v>
      </c>
      <c r="E61" s="21" t="s">
        <v>13</v>
      </c>
      <c r="F61" s="22">
        <v>103.32</v>
      </c>
      <c r="G61" s="23"/>
      <c r="H61" s="24">
        <f>ROUND(G61*F61,2)</f>
        <v>0</v>
      </c>
    </row>
    <row r="62" spans="2:9" ht="35.1" customHeight="1">
      <c r="B62" s="19" t="s">
        <v>261</v>
      </c>
      <c r="C62" s="51" t="s">
        <v>112</v>
      </c>
      <c r="D62" s="20" t="s">
        <v>251</v>
      </c>
      <c r="E62" s="21" t="s">
        <v>13</v>
      </c>
      <c r="F62" s="22">
        <v>155.69</v>
      </c>
      <c r="G62" s="23"/>
      <c r="H62" s="24">
        <f t="shared" si="3"/>
        <v>0</v>
      </c>
    </row>
    <row r="63" spans="2:9" ht="35.1" customHeight="1">
      <c r="B63" s="19" t="s">
        <v>67</v>
      </c>
      <c r="C63" s="51" t="s">
        <v>112</v>
      </c>
      <c r="D63" s="20" t="s">
        <v>122</v>
      </c>
      <c r="E63" s="21" t="s">
        <v>7</v>
      </c>
      <c r="F63" s="22">
        <v>3002.8</v>
      </c>
      <c r="G63" s="23"/>
      <c r="H63" s="24">
        <f t="shared" si="3"/>
        <v>0</v>
      </c>
    </row>
    <row r="64" spans="2:9" ht="35.1" customHeight="1">
      <c r="B64" s="19" t="s">
        <v>46</v>
      </c>
      <c r="C64" s="51" t="s">
        <v>113</v>
      </c>
      <c r="D64" s="20" t="s">
        <v>123</v>
      </c>
      <c r="E64" s="21" t="s">
        <v>101</v>
      </c>
      <c r="F64" s="22">
        <v>86.8</v>
      </c>
      <c r="G64" s="23"/>
      <c r="H64" s="24">
        <f t="shared" si="3"/>
        <v>0</v>
      </c>
    </row>
    <row r="65" spans="2:8" ht="68.25" customHeight="1">
      <c r="B65" s="86" t="s">
        <v>322</v>
      </c>
      <c r="C65" s="51"/>
      <c r="D65" s="88" t="s">
        <v>323</v>
      </c>
      <c r="E65" s="89" t="s">
        <v>7</v>
      </c>
      <c r="F65" s="90">
        <v>198.36</v>
      </c>
      <c r="G65" s="23"/>
      <c r="H65" s="24">
        <f>ROUND(G65*F65,2)</f>
        <v>0</v>
      </c>
    </row>
    <row r="66" spans="2:8" ht="35.1" customHeight="1">
      <c r="B66" s="19" t="s">
        <v>47</v>
      </c>
      <c r="C66" s="51" t="s">
        <v>112</v>
      </c>
      <c r="D66" s="20" t="s">
        <v>124</v>
      </c>
      <c r="E66" s="21" t="s">
        <v>13</v>
      </c>
      <c r="F66" s="22">
        <v>1240</v>
      </c>
      <c r="G66" s="23"/>
      <c r="H66" s="24">
        <f t="shared" si="3"/>
        <v>0</v>
      </c>
    </row>
    <row r="67" spans="2:8" ht="35.1" customHeight="1">
      <c r="B67" s="19" t="s">
        <v>48</v>
      </c>
      <c r="C67" s="51" t="s">
        <v>125</v>
      </c>
      <c r="D67" s="20" t="s">
        <v>126</v>
      </c>
      <c r="E67" s="89" t="s">
        <v>7</v>
      </c>
      <c r="F67" s="22">
        <v>319.8</v>
      </c>
      <c r="G67" s="23"/>
      <c r="H67" s="24">
        <f t="shared" si="3"/>
        <v>0</v>
      </c>
    </row>
    <row r="68" spans="2:8" ht="87" customHeight="1">
      <c r="B68" s="19" t="s">
        <v>49</v>
      </c>
      <c r="C68" s="51" t="s">
        <v>114</v>
      </c>
      <c r="D68" s="20" t="s">
        <v>252</v>
      </c>
      <c r="E68" s="21" t="s">
        <v>15</v>
      </c>
      <c r="F68" s="22">
        <v>276.8</v>
      </c>
      <c r="G68" s="23"/>
      <c r="H68" s="24">
        <f t="shared" si="3"/>
        <v>0</v>
      </c>
    </row>
    <row r="69" spans="2:8" ht="35.1" customHeight="1">
      <c r="B69" s="19" t="s">
        <v>50</v>
      </c>
      <c r="C69" s="51" t="s">
        <v>114</v>
      </c>
      <c r="D69" s="20" t="s">
        <v>253</v>
      </c>
      <c r="E69" s="21" t="s">
        <v>7</v>
      </c>
      <c r="F69" s="22">
        <v>2574</v>
      </c>
      <c r="G69" s="23"/>
      <c r="H69" s="24">
        <f t="shared" si="3"/>
        <v>0</v>
      </c>
    </row>
    <row r="70" spans="2:8" ht="35.1" customHeight="1">
      <c r="B70" s="19" t="s">
        <v>27</v>
      </c>
      <c r="C70" s="51" t="s">
        <v>127</v>
      </c>
      <c r="D70" s="20" t="s">
        <v>241</v>
      </c>
      <c r="E70" s="21" t="s">
        <v>13</v>
      </c>
      <c r="F70" s="22">
        <v>3336</v>
      </c>
      <c r="G70" s="23"/>
      <c r="H70" s="24">
        <f>ROUND(G70*F70,2)</f>
        <v>0</v>
      </c>
    </row>
    <row r="71" spans="2:8" ht="35.1" customHeight="1">
      <c r="B71" s="25"/>
      <c r="C71" s="52"/>
      <c r="D71" s="26" t="s">
        <v>128</v>
      </c>
      <c r="E71" s="27"/>
      <c r="F71" s="28"/>
      <c r="G71" s="27"/>
      <c r="H71" s="29">
        <f>SUBTOTAL(109,H58:H70)</f>
        <v>0</v>
      </c>
    </row>
    <row r="72" spans="2:8" ht="35.1" customHeight="1">
      <c r="B72" s="31" t="s">
        <v>10</v>
      </c>
      <c r="C72" s="54"/>
      <c r="D72" s="26" t="s">
        <v>129</v>
      </c>
      <c r="E72" s="27"/>
      <c r="F72" s="28"/>
      <c r="G72" s="27"/>
      <c r="H72" s="24"/>
    </row>
    <row r="73" spans="2:8" ht="35.1" customHeight="1">
      <c r="B73" s="19" t="s">
        <v>28</v>
      </c>
      <c r="C73" s="51" t="s">
        <v>116</v>
      </c>
      <c r="D73" s="20" t="s">
        <v>130</v>
      </c>
      <c r="E73" s="21" t="s">
        <v>24</v>
      </c>
      <c r="F73" s="22">
        <v>13</v>
      </c>
      <c r="G73" s="23"/>
      <c r="H73" s="24">
        <f>ROUND(G73*F73,2)</f>
        <v>0</v>
      </c>
    </row>
    <row r="74" spans="2:8" ht="35.1" customHeight="1">
      <c r="B74" s="19" t="s">
        <v>262</v>
      </c>
      <c r="C74" s="51" t="s">
        <v>116</v>
      </c>
      <c r="D74" s="20" t="s">
        <v>131</v>
      </c>
      <c r="E74" s="21" t="s">
        <v>24</v>
      </c>
      <c r="F74" s="22">
        <v>26</v>
      </c>
      <c r="G74" s="23"/>
      <c r="H74" s="24">
        <f t="shared" ref="H74:H79" si="4">ROUND(G74*F74,2)</f>
        <v>0</v>
      </c>
    </row>
    <row r="75" spans="2:8" ht="35.1" customHeight="1">
      <c r="B75" s="19" t="s">
        <v>29</v>
      </c>
      <c r="C75" s="51" t="s">
        <v>116</v>
      </c>
      <c r="D75" s="20" t="s">
        <v>132</v>
      </c>
      <c r="E75" s="21" t="s">
        <v>133</v>
      </c>
      <c r="F75" s="22">
        <v>4060</v>
      </c>
      <c r="G75" s="23"/>
      <c r="H75" s="24">
        <f t="shared" si="4"/>
        <v>0</v>
      </c>
    </row>
    <row r="76" spans="2:8" ht="50.25" customHeight="1">
      <c r="B76" s="19" t="s">
        <v>30</v>
      </c>
      <c r="C76" s="51" t="s">
        <v>116</v>
      </c>
      <c r="D76" s="20" t="s">
        <v>134</v>
      </c>
      <c r="E76" s="21" t="s">
        <v>15</v>
      </c>
      <c r="F76" s="22">
        <v>1042.8499999999999</v>
      </c>
      <c r="G76" s="23"/>
      <c r="H76" s="24">
        <f t="shared" si="4"/>
        <v>0</v>
      </c>
    </row>
    <row r="77" spans="2:8" ht="50.25" customHeight="1">
      <c r="B77" s="19" t="s">
        <v>31</v>
      </c>
      <c r="C77" s="51" t="s">
        <v>116</v>
      </c>
      <c r="D77" s="20" t="s">
        <v>135</v>
      </c>
      <c r="E77" s="21" t="s">
        <v>15</v>
      </c>
      <c r="F77" s="22">
        <v>731.4</v>
      </c>
      <c r="G77" s="23"/>
      <c r="H77" s="24">
        <f t="shared" si="4"/>
        <v>0</v>
      </c>
    </row>
    <row r="78" spans="2:8" ht="35.1" customHeight="1">
      <c r="B78" s="19" t="s">
        <v>32</v>
      </c>
      <c r="C78" s="51" t="s">
        <v>116</v>
      </c>
      <c r="D78" s="20" t="s">
        <v>257</v>
      </c>
      <c r="E78" s="21" t="s">
        <v>13</v>
      </c>
      <c r="F78" s="22">
        <v>115.5</v>
      </c>
      <c r="G78" s="23"/>
      <c r="H78" s="24">
        <f>ROUND(G78*F78,2)</f>
        <v>0</v>
      </c>
    </row>
    <row r="79" spans="2:8" ht="35.1" customHeight="1">
      <c r="B79" s="19" t="s">
        <v>33</v>
      </c>
      <c r="C79" s="51" t="s">
        <v>116</v>
      </c>
      <c r="D79" s="20" t="s">
        <v>256</v>
      </c>
      <c r="E79" s="21" t="s">
        <v>24</v>
      </c>
      <c r="F79" s="22">
        <v>2</v>
      </c>
      <c r="G79" s="23"/>
      <c r="H79" s="24">
        <f t="shared" si="4"/>
        <v>0</v>
      </c>
    </row>
    <row r="80" spans="2:8" ht="35.1" customHeight="1">
      <c r="B80" s="19"/>
      <c r="C80" s="51"/>
      <c r="D80" s="26" t="s">
        <v>136</v>
      </c>
      <c r="E80" s="27"/>
      <c r="F80" s="28"/>
      <c r="G80" s="27"/>
      <c r="H80" s="29">
        <f>SUBTOTAL(109,H73:H79)</f>
        <v>0</v>
      </c>
    </row>
    <row r="81" spans="2:8" ht="35.1" customHeight="1">
      <c r="B81" s="31" t="s">
        <v>11</v>
      </c>
      <c r="C81" s="54"/>
      <c r="D81" s="26" t="s">
        <v>137</v>
      </c>
      <c r="E81" s="27"/>
      <c r="F81" s="28"/>
      <c r="G81" s="27"/>
      <c r="H81" s="24"/>
    </row>
    <row r="82" spans="2:8" ht="35.1" customHeight="1">
      <c r="B82" s="19" t="s">
        <v>34</v>
      </c>
      <c r="C82" s="51" t="s">
        <v>120</v>
      </c>
      <c r="D82" s="20" t="s">
        <v>159</v>
      </c>
      <c r="E82" s="21" t="s">
        <v>7</v>
      </c>
      <c r="F82" s="22">
        <v>100</v>
      </c>
      <c r="G82" s="23"/>
      <c r="H82" s="24">
        <f>ROUND(G82*F82,2)</f>
        <v>0</v>
      </c>
    </row>
    <row r="83" spans="2:8" ht="35.1" customHeight="1">
      <c r="B83" s="19" t="s">
        <v>35</v>
      </c>
      <c r="C83" s="51" t="s">
        <v>120</v>
      </c>
      <c r="D83" s="41" t="s">
        <v>160</v>
      </c>
      <c r="E83" s="21" t="s">
        <v>7</v>
      </c>
      <c r="F83" s="22">
        <v>100</v>
      </c>
      <c r="G83" s="23"/>
      <c r="H83" s="24">
        <f t="shared" ref="H83:H96" si="5">ROUND(G83*F83,2)</f>
        <v>0</v>
      </c>
    </row>
    <row r="84" spans="2:8" ht="35.1" customHeight="1">
      <c r="B84" s="19" t="s">
        <v>36</v>
      </c>
      <c r="C84" s="51" t="s">
        <v>138</v>
      </c>
      <c r="D84" s="41" t="s">
        <v>265</v>
      </c>
      <c r="E84" s="21" t="s">
        <v>13</v>
      </c>
      <c r="F84" s="22">
        <v>93</v>
      </c>
      <c r="G84" s="23"/>
      <c r="H84" s="24">
        <f t="shared" si="5"/>
        <v>0</v>
      </c>
    </row>
    <row r="85" spans="2:8" ht="35.1" customHeight="1">
      <c r="B85" s="19" t="s">
        <v>37</v>
      </c>
      <c r="C85" s="51" t="s">
        <v>138</v>
      </c>
      <c r="D85" s="41" t="s">
        <v>161</v>
      </c>
      <c r="E85" s="21" t="s">
        <v>7</v>
      </c>
      <c r="F85" s="22">
        <v>120</v>
      </c>
      <c r="G85" s="23"/>
      <c r="H85" s="24">
        <f t="shared" si="5"/>
        <v>0</v>
      </c>
    </row>
    <row r="86" spans="2:8" ht="35.1" customHeight="1">
      <c r="B86" s="19" t="s">
        <v>38</v>
      </c>
      <c r="C86" s="51" t="s">
        <v>138</v>
      </c>
      <c r="D86" s="41" t="s">
        <v>266</v>
      </c>
      <c r="E86" s="21" t="s">
        <v>13</v>
      </c>
      <c r="F86" s="22">
        <v>37.68</v>
      </c>
      <c r="G86" s="23"/>
      <c r="H86" s="24">
        <f t="shared" si="5"/>
        <v>0</v>
      </c>
    </row>
    <row r="87" spans="2:8" ht="35.1" customHeight="1">
      <c r="B87" s="19" t="s">
        <v>39</v>
      </c>
      <c r="C87" s="51" t="s">
        <v>138</v>
      </c>
      <c r="D87" s="41" t="s">
        <v>161</v>
      </c>
      <c r="E87" s="21" t="s">
        <v>7</v>
      </c>
      <c r="F87" s="22">
        <v>648</v>
      </c>
      <c r="G87" s="23"/>
      <c r="H87" s="24">
        <f t="shared" si="5"/>
        <v>0</v>
      </c>
    </row>
    <row r="88" spans="2:8" ht="35.1" customHeight="1">
      <c r="B88" s="19" t="s">
        <v>40</v>
      </c>
      <c r="C88" s="51" t="s">
        <v>138</v>
      </c>
      <c r="D88" s="41" t="s">
        <v>139</v>
      </c>
      <c r="E88" s="21" t="s">
        <v>13</v>
      </c>
      <c r="F88" s="22">
        <v>4.16</v>
      </c>
      <c r="G88" s="23"/>
      <c r="H88" s="24">
        <f t="shared" si="5"/>
        <v>0</v>
      </c>
    </row>
    <row r="89" spans="2:8" ht="35.1" customHeight="1">
      <c r="B89" s="19" t="s">
        <v>41</v>
      </c>
      <c r="C89" s="51" t="s">
        <v>120</v>
      </c>
      <c r="D89" s="41" t="s">
        <v>140</v>
      </c>
      <c r="E89" s="21" t="s">
        <v>15</v>
      </c>
      <c r="F89" s="22">
        <v>30</v>
      </c>
      <c r="G89" s="23"/>
      <c r="H89" s="24">
        <f t="shared" si="5"/>
        <v>0</v>
      </c>
    </row>
    <row r="90" spans="2:8" ht="35.1" customHeight="1">
      <c r="B90" s="19" t="s">
        <v>42</v>
      </c>
      <c r="C90" s="51" t="s">
        <v>120</v>
      </c>
      <c r="D90" s="41" t="s">
        <v>254</v>
      </c>
      <c r="E90" s="21" t="s">
        <v>15</v>
      </c>
      <c r="F90" s="22">
        <v>26</v>
      </c>
      <c r="G90" s="23"/>
      <c r="H90" s="24">
        <f t="shared" si="5"/>
        <v>0</v>
      </c>
    </row>
    <row r="91" spans="2:8" ht="35.1" customHeight="1">
      <c r="B91" s="19" t="s">
        <v>43</v>
      </c>
      <c r="C91" s="51" t="s">
        <v>120</v>
      </c>
      <c r="D91" s="41" t="s">
        <v>255</v>
      </c>
      <c r="E91" s="21" t="s">
        <v>141</v>
      </c>
      <c r="F91" s="90">
        <v>2</v>
      </c>
      <c r="G91" s="23"/>
      <c r="H91" s="24">
        <f t="shared" si="5"/>
        <v>0</v>
      </c>
    </row>
    <row r="92" spans="2:8" ht="35.1" customHeight="1">
      <c r="B92" s="19" t="s">
        <v>44</v>
      </c>
      <c r="C92" s="51" t="s">
        <v>120</v>
      </c>
      <c r="D92" s="41" t="s">
        <v>142</v>
      </c>
      <c r="E92" s="21" t="s">
        <v>143</v>
      </c>
      <c r="F92" s="22">
        <v>5</v>
      </c>
      <c r="G92" s="23"/>
      <c r="H92" s="24">
        <f t="shared" si="5"/>
        <v>0</v>
      </c>
    </row>
    <row r="93" spans="2:8" ht="35.1" customHeight="1">
      <c r="B93" s="19" t="s">
        <v>45</v>
      </c>
      <c r="C93" s="51" t="s">
        <v>120</v>
      </c>
      <c r="D93" s="41" t="s">
        <v>144</v>
      </c>
      <c r="E93" s="21" t="s">
        <v>24</v>
      </c>
      <c r="F93" s="22">
        <v>1</v>
      </c>
      <c r="G93" s="23"/>
      <c r="H93" s="24">
        <f t="shared" si="5"/>
        <v>0</v>
      </c>
    </row>
    <row r="94" spans="2:8" ht="35.1" customHeight="1">
      <c r="B94" s="19" t="s">
        <v>85</v>
      </c>
      <c r="C94" s="51" t="s">
        <v>138</v>
      </c>
      <c r="D94" s="20" t="s">
        <v>267</v>
      </c>
      <c r="E94" s="21" t="s">
        <v>13</v>
      </c>
      <c r="F94" s="22">
        <v>140</v>
      </c>
      <c r="G94" s="23"/>
      <c r="H94" s="24">
        <f t="shared" si="5"/>
        <v>0</v>
      </c>
    </row>
    <row r="95" spans="2:8" ht="35.1" customHeight="1">
      <c r="B95" s="19" t="s">
        <v>86</v>
      </c>
      <c r="C95" s="51" t="s">
        <v>145</v>
      </c>
      <c r="D95" s="41" t="s">
        <v>146</v>
      </c>
      <c r="E95" s="21" t="s">
        <v>147</v>
      </c>
      <c r="F95" s="22">
        <v>1</v>
      </c>
      <c r="G95" s="23"/>
      <c r="H95" s="24">
        <f t="shared" si="5"/>
        <v>0</v>
      </c>
    </row>
    <row r="96" spans="2:8" ht="35.1" customHeight="1">
      <c r="B96" s="19" t="s">
        <v>87</v>
      </c>
      <c r="C96" s="51" t="s">
        <v>100</v>
      </c>
      <c r="D96" s="77" t="s">
        <v>231</v>
      </c>
      <c r="E96" s="21" t="s">
        <v>13</v>
      </c>
      <c r="F96" s="90">
        <v>170</v>
      </c>
      <c r="G96" s="23"/>
      <c r="H96" s="24">
        <f t="shared" si="5"/>
        <v>0</v>
      </c>
    </row>
    <row r="97" spans="2:8" ht="35.1" customHeight="1">
      <c r="B97" s="19"/>
      <c r="C97" s="51"/>
      <c r="D97" s="26" t="s">
        <v>148</v>
      </c>
      <c r="E97" s="27"/>
      <c r="F97" s="28"/>
      <c r="G97" s="27"/>
      <c r="H97" s="29">
        <f>SUBTOTAL(109,H82:H96)</f>
        <v>0</v>
      </c>
    </row>
    <row r="98" spans="2:8" ht="35.1" customHeight="1">
      <c r="B98" s="31" t="s">
        <v>12</v>
      </c>
      <c r="C98" s="54"/>
      <c r="D98" s="26" t="s">
        <v>149</v>
      </c>
      <c r="E98" s="27"/>
      <c r="F98" s="28"/>
      <c r="G98" s="27"/>
      <c r="H98" s="24"/>
    </row>
    <row r="99" spans="2:8" ht="35.1" customHeight="1">
      <c r="B99" s="19" t="s">
        <v>88</v>
      </c>
      <c r="C99" s="51" t="s">
        <v>150</v>
      </c>
      <c r="D99" s="20" t="s">
        <v>265</v>
      </c>
      <c r="E99" s="21" t="s">
        <v>13</v>
      </c>
      <c r="F99" s="22">
        <v>13.4</v>
      </c>
      <c r="G99" s="23"/>
      <c r="H99" s="24">
        <f t="shared" ref="H99:H105" si="6">ROUND(G99*F99,2)</f>
        <v>0</v>
      </c>
    </row>
    <row r="100" spans="2:8" ht="35.1" customHeight="1">
      <c r="B100" s="19" t="s">
        <v>89</v>
      </c>
      <c r="C100" s="51" t="s">
        <v>150</v>
      </c>
      <c r="D100" s="20" t="s">
        <v>161</v>
      </c>
      <c r="E100" s="21" t="s">
        <v>7</v>
      </c>
      <c r="F100" s="22">
        <v>28</v>
      </c>
      <c r="G100" s="23"/>
      <c r="H100" s="24">
        <f t="shared" si="6"/>
        <v>0</v>
      </c>
    </row>
    <row r="101" spans="2:8" ht="35.1" customHeight="1">
      <c r="B101" s="19" t="s">
        <v>158</v>
      </c>
      <c r="C101" s="51" t="s">
        <v>150</v>
      </c>
      <c r="D101" s="20" t="s">
        <v>139</v>
      </c>
      <c r="E101" s="21" t="s">
        <v>13</v>
      </c>
      <c r="F101" s="22">
        <v>0.99</v>
      </c>
      <c r="G101" s="23"/>
      <c r="H101" s="24">
        <f t="shared" si="6"/>
        <v>0</v>
      </c>
    </row>
    <row r="102" spans="2:8" ht="35.1" customHeight="1">
      <c r="B102" s="19" t="s">
        <v>164</v>
      </c>
      <c r="C102" s="51" t="s">
        <v>121</v>
      </c>
      <c r="D102" s="20" t="s">
        <v>151</v>
      </c>
      <c r="E102" s="21" t="s">
        <v>15</v>
      </c>
      <c r="F102" s="22">
        <v>7</v>
      </c>
      <c r="G102" s="23"/>
      <c r="H102" s="24">
        <f t="shared" si="6"/>
        <v>0</v>
      </c>
    </row>
    <row r="103" spans="2:8" ht="35.1" customHeight="1">
      <c r="B103" s="19" t="s">
        <v>165</v>
      </c>
      <c r="C103" s="51" t="s">
        <v>121</v>
      </c>
      <c r="D103" s="20" t="s">
        <v>162</v>
      </c>
      <c r="E103" s="21" t="s">
        <v>15</v>
      </c>
      <c r="F103" s="22">
        <v>7</v>
      </c>
      <c r="G103" s="23"/>
      <c r="H103" s="24">
        <f t="shared" si="6"/>
        <v>0</v>
      </c>
    </row>
    <row r="104" spans="2:8" ht="35.1" customHeight="1">
      <c r="B104" s="19" t="s">
        <v>166</v>
      </c>
      <c r="C104" s="51" t="s">
        <v>150</v>
      </c>
      <c r="D104" s="20" t="s">
        <v>267</v>
      </c>
      <c r="E104" s="21" t="s">
        <v>13</v>
      </c>
      <c r="F104" s="22">
        <v>10</v>
      </c>
      <c r="G104" s="23"/>
      <c r="H104" s="24">
        <f t="shared" si="6"/>
        <v>0</v>
      </c>
    </row>
    <row r="105" spans="2:8" ht="35.1" customHeight="1">
      <c r="B105" s="19" t="s">
        <v>167</v>
      </c>
      <c r="C105" s="51" t="s">
        <v>150</v>
      </c>
      <c r="D105" s="20" t="s">
        <v>152</v>
      </c>
      <c r="E105" s="21" t="s">
        <v>15</v>
      </c>
      <c r="F105" s="22">
        <v>19</v>
      </c>
      <c r="G105" s="23"/>
      <c r="H105" s="24">
        <f t="shared" si="6"/>
        <v>0</v>
      </c>
    </row>
    <row r="106" spans="2:8" ht="35.1" customHeight="1">
      <c r="B106" s="19"/>
      <c r="C106" s="51"/>
      <c r="D106" s="26" t="s">
        <v>163</v>
      </c>
      <c r="E106" s="27"/>
      <c r="F106" s="28"/>
      <c r="G106" s="27"/>
      <c r="H106" s="29">
        <f>SUBTOTAL(109,H99:H105)</f>
        <v>0</v>
      </c>
    </row>
    <row r="107" spans="2:8" ht="35.1" customHeight="1">
      <c r="B107" s="31" t="s">
        <v>20</v>
      </c>
      <c r="C107" s="54"/>
      <c r="D107" s="26" t="s">
        <v>172</v>
      </c>
      <c r="E107" s="27"/>
      <c r="F107" s="28"/>
      <c r="G107" s="27"/>
      <c r="H107" s="24"/>
    </row>
    <row r="108" spans="2:8" ht="35.1" customHeight="1">
      <c r="B108" s="19" t="s">
        <v>168</v>
      </c>
      <c r="C108" s="51" t="s">
        <v>153</v>
      </c>
      <c r="D108" s="20" t="s">
        <v>154</v>
      </c>
      <c r="E108" s="21" t="s">
        <v>7</v>
      </c>
      <c r="F108" s="22">
        <v>3000</v>
      </c>
      <c r="G108" s="23"/>
      <c r="H108" s="24">
        <f t="shared" ref="H108:H110" si="7">ROUND(G108*F108,2)</f>
        <v>0</v>
      </c>
    </row>
    <row r="109" spans="2:8" ht="35.1" customHeight="1">
      <c r="B109" s="19" t="s">
        <v>169</v>
      </c>
      <c r="C109" s="51" t="s">
        <v>153</v>
      </c>
      <c r="D109" s="20" t="s">
        <v>243</v>
      </c>
      <c r="E109" s="89" t="s">
        <v>13</v>
      </c>
      <c r="F109" s="22">
        <v>3000</v>
      </c>
      <c r="G109" s="23"/>
      <c r="H109" s="24">
        <f t="shared" si="7"/>
        <v>0</v>
      </c>
    </row>
    <row r="110" spans="2:8" ht="35.1" customHeight="1">
      <c r="B110" s="19" t="s">
        <v>170</v>
      </c>
      <c r="C110" s="51" t="s">
        <v>153</v>
      </c>
      <c r="D110" s="20" t="s">
        <v>155</v>
      </c>
      <c r="E110" s="21" t="s">
        <v>7</v>
      </c>
      <c r="F110" s="22">
        <v>3000</v>
      </c>
      <c r="G110" s="23"/>
      <c r="H110" s="24">
        <f t="shared" si="7"/>
        <v>0</v>
      </c>
    </row>
    <row r="111" spans="2:8" ht="35.1" customHeight="1">
      <c r="B111" s="19"/>
      <c r="C111" s="51"/>
      <c r="D111" s="26" t="s">
        <v>173</v>
      </c>
      <c r="E111" s="27"/>
      <c r="F111" s="28"/>
      <c r="G111" s="27"/>
      <c r="H111" s="29">
        <f>SUBTOTAL(109,H108:H110)</f>
        <v>0</v>
      </c>
    </row>
    <row r="112" spans="2:8" ht="35.1" customHeight="1">
      <c r="B112" s="31" t="s">
        <v>21</v>
      </c>
      <c r="C112" s="54"/>
      <c r="D112" s="26" t="s">
        <v>174</v>
      </c>
      <c r="E112" s="27"/>
      <c r="F112" s="28"/>
      <c r="G112" s="27"/>
      <c r="H112" s="24"/>
    </row>
    <row r="113" spans="2:8" ht="51" customHeight="1">
      <c r="B113" s="19" t="s">
        <v>263</v>
      </c>
      <c r="C113" s="51" t="s">
        <v>115</v>
      </c>
      <c r="D113" s="20" t="s">
        <v>157</v>
      </c>
      <c r="E113" s="21" t="s">
        <v>15</v>
      </c>
      <c r="F113" s="22">
        <v>255</v>
      </c>
      <c r="G113" s="23"/>
      <c r="H113" s="24">
        <f t="shared" ref="H113:H114" si="8">ROUND(G113*F113,2)</f>
        <v>0</v>
      </c>
    </row>
    <row r="114" spans="2:8" ht="84" customHeight="1">
      <c r="B114" s="19" t="s">
        <v>264</v>
      </c>
      <c r="C114" s="51" t="s">
        <v>156</v>
      </c>
      <c r="D114" s="20" t="s">
        <v>242</v>
      </c>
      <c r="E114" s="21" t="s">
        <v>13</v>
      </c>
      <c r="F114" s="22">
        <v>1860</v>
      </c>
      <c r="G114" s="23"/>
      <c r="H114" s="24">
        <f t="shared" si="8"/>
        <v>0</v>
      </c>
    </row>
    <row r="115" spans="2:8" ht="35.1" customHeight="1">
      <c r="B115" s="19"/>
      <c r="C115" s="51"/>
      <c r="D115" s="26" t="s">
        <v>175</v>
      </c>
      <c r="E115" s="27"/>
      <c r="F115" s="28"/>
      <c r="G115" s="27"/>
      <c r="H115" s="29">
        <f>SUBTOTAL(109,H113:H114)</f>
        <v>0</v>
      </c>
    </row>
    <row r="116" spans="2:8" ht="35.1" customHeight="1">
      <c r="B116" s="32" t="s">
        <v>84</v>
      </c>
      <c r="C116" s="55"/>
      <c r="D116" s="26" t="s">
        <v>81</v>
      </c>
      <c r="E116" s="27"/>
      <c r="F116" s="28"/>
      <c r="G116" s="27"/>
      <c r="H116" s="29"/>
    </row>
    <row r="117" spans="2:8" ht="35.1" customHeight="1">
      <c r="B117" s="19" t="s">
        <v>171</v>
      </c>
      <c r="C117" s="51"/>
      <c r="D117" s="20" t="s">
        <v>96</v>
      </c>
      <c r="E117" s="21" t="s">
        <v>83</v>
      </c>
      <c r="F117" s="22">
        <v>1</v>
      </c>
      <c r="G117" s="23"/>
      <c r="H117" s="24">
        <f>ROUND(G117*F117,2)</f>
        <v>0</v>
      </c>
    </row>
    <row r="118" spans="2:8" ht="35.1" customHeight="1">
      <c r="B118" s="19"/>
      <c r="C118" s="51"/>
      <c r="D118" s="26" t="s">
        <v>82</v>
      </c>
      <c r="E118" s="27"/>
      <c r="F118" s="28"/>
      <c r="G118" s="27"/>
      <c r="H118" s="29">
        <f>SUBTOTAL(109,H117:H117)</f>
        <v>0</v>
      </c>
    </row>
    <row r="119" spans="2:8" ht="35.1" customHeight="1">
      <c r="B119" s="81" t="s">
        <v>291</v>
      </c>
      <c r="C119" s="82"/>
      <c r="D119" s="83" t="s">
        <v>305</v>
      </c>
      <c r="E119" s="84"/>
      <c r="F119" s="85"/>
      <c r="G119" s="27"/>
      <c r="H119" s="24"/>
    </row>
    <row r="120" spans="2:8" ht="35.1" customHeight="1">
      <c r="B120" s="86" t="s">
        <v>292</v>
      </c>
      <c r="C120" s="87" t="s">
        <v>99</v>
      </c>
      <c r="D120" s="88" t="s">
        <v>299</v>
      </c>
      <c r="E120" s="89" t="s">
        <v>13</v>
      </c>
      <c r="F120" s="90">
        <v>0.78</v>
      </c>
      <c r="G120" s="23"/>
      <c r="H120" s="24">
        <f t="shared" ref="H120:H125" si="9">ROUND(G120*F120,2)</f>
        <v>0</v>
      </c>
    </row>
    <row r="121" spans="2:8" ht="43.5" customHeight="1">
      <c r="B121" s="86" t="s">
        <v>293</v>
      </c>
      <c r="C121" s="87" t="s">
        <v>109</v>
      </c>
      <c r="D121" s="88" t="s">
        <v>300</v>
      </c>
      <c r="E121" s="89" t="s">
        <v>24</v>
      </c>
      <c r="F121" s="90">
        <v>18</v>
      </c>
      <c r="G121" s="23"/>
      <c r="H121" s="24">
        <f t="shared" si="9"/>
        <v>0</v>
      </c>
    </row>
    <row r="122" spans="2:8" ht="35.1" customHeight="1">
      <c r="B122" s="86" t="s">
        <v>294</v>
      </c>
      <c r="C122" s="87" t="s">
        <v>116</v>
      </c>
      <c r="D122" s="88" t="s">
        <v>132</v>
      </c>
      <c r="E122" s="89" t="s">
        <v>133</v>
      </c>
      <c r="F122" s="90">
        <v>144</v>
      </c>
      <c r="G122" s="23"/>
      <c r="H122" s="24">
        <f t="shared" si="9"/>
        <v>0</v>
      </c>
    </row>
    <row r="123" spans="2:8" ht="35.1" customHeight="1">
      <c r="B123" s="86" t="s">
        <v>295</v>
      </c>
      <c r="C123" s="87" t="s">
        <v>116</v>
      </c>
      <c r="D123" s="88" t="s">
        <v>301</v>
      </c>
      <c r="E123" s="89" t="s">
        <v>80</v>
      </c>
      <c r="F123" s="90">
        <v>144</v>
      </c>
      <c r="G123" s="23"/>
      <c r="H123" s="24">
        <f t="shared" si="9"/>
        <v>0</v>
      </c>
    </row>
    <row r="124" spans="2:8" ht="35.1" customHeight="1">
      <c r="B124" s="86" t="s">
        <v>296</v>
      </c>
      <c r="C124" s="87" t="s">
        <v>113</v>
      </c>
      <c r="D124" s="88" t="s">
        <v>302</v>
      </c>
      <c r="E124" s="89" t="s">
        <v>101</v>
      </c>
      <c r="F124" s="90">
        <v>0.28000000000000003</v>
      </c>
      <c r="G124" s="23"/>
      <c r="H124" s="24">
        <f t="shared" si="9"/>
        <v>0</v>
      </c>
    </row>
    <row r="125" spans="2:8" ht="35.1" customHeight="1">
      <c r="B125" s="86" t="s">
        <v>297</v>
      </c>
      <c r="C125" s="87" t="s">
        <v>112</v>
      </c>
      <c r="D125" s="88" t="s">
        <v>124</v>
      </c>
      <c r="E125" s="89" t="s">
        <v>13</v>
      </c>
      <c r="F125" s="91">
        <v>1.7310000000000001</v>
      </c>
      <c r="G125" s="23"/>
      <c r="H125" s="24">
        <f t="shared" si="9"/>
        <v>0</v>
      </c>
    </row>
    <row r="126" spans="2:8" ht="35.1" customHeight="1">
      <c r="B126" s="86"/>
      <c r="C126" s="87"/>
      <c r="D126" s="83" t="s">
        <v>306</v>
      </c>
      <c r="E126" s="84"/>
      <c r="F126" s="85"/>
      <c r="G126" s="27"/>
      <c r="H126" s="29">
        <f>SUBTOTAL(109,H120:H125)</f>
        <v>0</v>
      </c>
    </row>
    <row r="127" spans="2:8" ht="35.1" customHeight="1">
      <c r="B127" s="81" t="s">
        <v>309</v>
      </c>
      <c r="C127" s="82"/>
      <c r="D127" s="83" t="s">
        <v>307</v>
      </c>
      <c r="E127" s="84"/>
      <c r="F127" s="85"/>
      <c r="G127" s="27"/>
      <c r="H127" s="24"/>
    </row>
    <row r="128" spans="2:8" ht="35.1" customHeight="1">
      <c r="B128" s="86" t="s">
        <v>298</v>
      </c>
      <c r="C128" s="87" t="s">
        <v>116</v>
      </c>
      <c r="D128" s="88" t="s">
        <v>132</v>
      </c>
      <c r="E128" s="89" t="s">
        <v>133</v>
      </c>
      <c r="F128" s="90">
        <v>95</v>
      </c>
      <c r="G128" s="23"/>
      <c r="H128" s="24">
        <f>ROUND(G128*F128,2)</f>
        <v>0</v>
      </c>
    </row>
    <row r="129" spans="2:8" ht="35.1" customHeight="1">
      <c r="B129" s="86" t="s">
        <v>310</v>
      </c>
      <c r="C129" s="87" t="s">
        <v>116</v>
      </c>
      <c r="D129" s="88" t="s">
        <v>303</v>
      </c>
      <c r="E129" s="89" t="s">
        <v>133</v>
      </c>
      <c r="F129" s="90">
        <v>95</v>
      </c>
      <c r="G129" s="23"/>
      <c r="H129" s="24">
        <f>ROUND(G129*F129,2)</f>
        <v>0</v>
      </c>
    </row>
    <row r="130" spans="2:8" ht="35.1" customHeight="1">
      <c r="B130" s="86" t="s">
        <v>311</v>
      </c>
      <c r="C130" s="87" t="s">
        <v>116</v>
      </c>
      <c r="D130" s="88" t="s">
        <v>304</v>
      </c>
      <c r="E130" s="89" t="s">
        <v>80</v>
      </c>
      <c r="F130" s="90">
        <v>95</v>
      </c>
      <c r="G130" s="23"/>
      <c r="H130" s="24">
        <f>ROUND(G130*F130,2)</f>
        <v>0</v>
      </c>
    </row>
    <row r="131" spans="2:8" ht="35.1" customHeight="1">
      <c r="B131" s="86" t="s">
        <v>312</v>
      </c>
      <c r="C131" s="87" t="s">
        <v>113</v>
      </c>
      <c r="D131" s="88" t="s">
        <v>123</v>
      </c>
      <c r="E131" s="89" t="s">
        <v>101</v>
      </c>
      <c r="F131" s="90">
        <v>0.24</v>
      </c>
      <c r="G131" s="23"/>
      <c r="H131" s="24">
        <f t="shared" ref="H131" si="10">ROUND(G131*F131,2)</f>
        <v>0</v>
      </c>
    </row>
    <row r="132" spans="2:8" ht="35.1" customHeight="1" thickBot="1">
      <c r="B132" s="86"/>
      <c r="C132" s="87"/>
      <c r="D132" s="83" t="s">
        <v>308</v>
      </c>
      <c r="E132" s="84"/>
      <c r="F132" s="85"/>
      <c r="G132" s="27"/>
      <c r="H132" s="29">
        <f>SUBTOTAL(109,H128:H131)</f>
        <v>0</v>
      </c>
    </row>
    <row r="133" spans="2:8" ht="35.1" customHeight="1" thickBot="1">
      <c r="B133" s="114" t="s">
        <v>6</v>
      </c>
      <c r="C133" s="115"/>
      <c r="D133" s="115"/>
      <c r="E133" s="115"/>
      <c r="F133" s="115"/>
      <c r="G133" s="116"/>
      <c r="H133" s="33">
        <f>SUBTOTAL(109,H8:H132)</f>
        <v>0</v>
      </c>
    </row>
  </sheetData>
  <sheetProtection algorithmName="SHA-512" hashValue="/hwGsBdZwRgZiBQMvvOe3bub+xfhkxn2dLmaYWCJ3QEh5qGJo3NMRnn2phrowYB9/d07h2tVPdwbPm18qsZwUQ==" saltValue="wJ78yTX9rzcNA77hBxGANg==" spinCount="100000" sheet="1" objects="1" scenarios="1" selectLockedCells="1"/>
  <mergeCells count="3">
    <mergeCell ref="B3:H3"/>
    <mergeCell ref="B133:G133"/>
    <mergeCell ref="B2:H2"/>
  </mergeCells>
  <phoneticPr fontId="10" type="noConversion"/>
  <printOptions horizontalCentered="1"/>
  <pageMargins left="0.74803149606299213" right="0.74803149606299213" top="0.39370078740157483" bottom="0.98425196850393704" header="0.51181102362204722" footer="0.51181102362204722"/>
  <pageSetup scale="51" orientation="portrait" r:id="rId1"/>
  <headerFooter alignWithMargins="0">
    <oddFooter>&amp;CDRMG
Gdańsk, ul. Żaglowa 11&amp;RStrona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D61C-2325-42FA-A86F-14ABF61C1F68}">
  <dimension ref="B2:I30"/>
  <sheetViews>
    <sheetView showZeros="0" topLeftCell="A23" zoomScale="85" zoomScaleNormal="85" zoomScaleSheetLayoutView="85" workbookViewId="0">
      <selection activeCell="G28" sqref="G28"/>
    </sheetView>
  </sheetViews>
  <sheetFormatPr defaultRowHeight="12.75"/>
  <cols>
    <col min="1" max="1" width="4.85546875" style="1" customWidth="1"/>
    <col min="2" max="2" width="5" style="38" customWidth="1"/>
    <col min="3" max="3" width="14.140625" style="38" customWidth="1"/>
    <col min="4" max="4" width="63.140625" style="34" customWidth="1"/>
    <col min="5" max="5" width="13" style="35" customWidth="1"/>
    <col min="6" max="6" width="14.140625" style="36" customWidth="1"/>
    <col min="7" max="7" width="15.85546875" style="35" customWidth="1"/>
    <col min="8" max="8" width="16.42578125" style="37" customWidth="1"/>
    <col min="9" max="9" width="27.85546875" style="1" customWidth="1"/>
    <col min="10" max="16384" width="9.140625" style="1"/>
  </cols>
  <sheetData>
    <row r="2" spans="2:9" ht="30" customHeight="1">
      <c r="B2" s="117" t="s">
        <v>79</v>
      </c>
      <c r="C2" s="117"/>
      <c r="D2" s="117"/>
      <c r="E2" s="117"/>
      <c r="F2" s="117"/>
      <c r="G2" s="117"/>
      <c r="H2" s="117"/>
      <c r="I2" s="39"/>
    </row>
    <row r="3" spans="2:9" ht="30" customHeight="1">
      <c r="B3" s="112" t="s">
        <v>230</v>
      </c>
      <c r="C3" s="112"/>
      <c r="D3" s="113"/>
      <c r="E3" s="113"/>
      <c r="F3" s="113"/>
      <c r="G3" s="113"/>
      <c r="H3" s="113"/>
    </row>
    <row r="4" spans="2:9" ht="16.5" customHeight="1" thickBot="1">
      <c r="B4" s="2"/>
      <c r="C4" s="2"/>
      <c r="D4" s="2"/>
      <c r="E4" s="2"/>
      <c r="F4" s="3"/>
      <c r="G4" s="2"/>
      <c r="H4" s="2"/>
    </row>
    <row r="5" spans="2:9" ht="38.25">
      <c r="B5" s="4" t="s">
        <v>0</v>
      </c>
      <c r="C5" s="49" t="s">
        <v>98</v>
      </c>
      <c r="D5" s="5" t="s">
        <v>1</v>
      </c>
      <c r="E5" s="6" t="s">
        <v>3</v>
      </c>
      <c r="F5" s="7" t="s">
        <v>2</v>
      </c>
      <c r="G5" s="6" t="s">
        <v>4</v>
      </c>
      <c r="H5" s="8" t="s">
        <v>5</v>
      </c>
    </row>
    <row r="6" spans="2:9" ht="15" customHeight="1" thickBot="1">
      <c r="B6" s="9">
        <v>1</v>
      </c>
      <c r="C6" s="50"/>
      <c r="D6" s="10">
        <v>2</v>
      </c>
      <c r="E6" s="11">
        <v>3</v>
      </c>
      <c r="F6" s="12" t="s">
        <v>22</v>
      </c>
      <c r="G6" s="11">
        <v>5</v>
      </c>
      <c r="H6" s="13">
        <v>6</v>
      </c>
    </row>
    <row r="7" spans="2:9" ht="38.1" customHeight="1">
      <c r="B7" s="14" t="s">
        <v>8</v>
      </c>
      <c r="C7" s="58"/>
      <c r="D7" s="15" t="s">
        <v>176</v>
      </c>
      <c r="E7" s="16"/>
      <c r="F7" s="17"/>
      <c r="G7" s="16"/>
      <c r="H7" s="18"/>
    </row>
    <row r="8" spans="2:9" ht="44.25" customHeight="1">
      <c r="B8" s="19" t="s">
        <v>19</v>
      </c>
      <c r="C8" s="51" t="s">
        <v>99</v>
      </c>
      <c r="D8" s="20" t="s">
        <v>188</v>
      </c>
      <c r="E8" s="21" t="s">
        <v>7</v>
      </c>
      <c r="F8" s="40">
        <v>39.18</v>
      </c>
      <c r="G8" s="23"/>
      <c r="H8" s="24">
        <f>ROUND(G8*F8,2)</f>
        <v>0</v>
      </c>
    </row>
    <row r="9" spans="2:9" ht="44.25" customHeight="1">
      <c r="B9" s="19" t="s">
        <v>23</v>
      </c>
      <c r="C9" s="51" t="s">
        <v>99</v>
      </c>
      <c r="D9" s="20" t="s">
        <v>189</v>
      </c>
      <c r="E9" s="21" t="s">
        <v>7</v>
      </c>
      <c r="F9" s="40">
        <v>33.69</v>
      </c>
      <c r="G9" s="23"/>
      <c r="H9" s="24">
        <f t="shared" ref="H9:H24" si="0">ROUND(G9*F9,2)</f>
        <v>0</v>
      </c>
    </row>
    <row r="10" spans="2:9" ht="47.25" customHeight="1">
      <c r="B10" s="19" t="s">
        <v>25</v>
      </c>
      <c r="C10" s="51" t="s">
        <v>150</v>
      </c>
      <c r="D10" s="20" t="s">
        <v>260</v>
      </c>
      <c r="E10" s="21" t="s">
        <v>13</v>
      </c>
      <c r="F10" s="40">
        <v>50.54</v>
      </c>
      <c r="G10" s="23"/>
      <c r="H10" s="24">
        <f t="shared" si="0"/>
        <v>0</v>
      </c>
    </row>
    <row r="11" spans="2:9" ht="39" customHeight="1">
      <c r="B11" s="19" t="s">
        <v>26</v>
      </c>
      <c r="C11" s="51" t="s">
        <v>150</v>
      </c>
      <c r="D11" s="20" t="s">
        <v>190</v>
      </c>
      <c r="E11" s="21" t="s">
        <v>7</v>
      </c>
      <c r="F11" s="40">
        <v>44.92</v>
      </c>
      <c r="G11" s="23"/>
      <c r="H11" s="24">
        <f t="shared" si="0"/>
        <v>0</v>
      </c>
    </row>
    <row r="12" spans="2:9" ht="38.1" customHeight="1">
      <c r="B12" s="19" t="s">
        <v>68</v>
      </c>
      <c r="C12" s="51" t="s">
        <v>150</v>
      </c>
      <c r="D12" s="20" t="s">
        <v>177</v>
      </c>
      <c r="E12" s="21" t="s">
        <v>7</v>
      </c>
      <c r="F12" s="40">
        <v>72.87</v>
      </c>
      <c r="G12" s="23"/>
      <c r="H12" s="24">
        <f t="shared" si="0"/>
        <v>0</v>
      </c>
    </row>
    <row r="13" spans="2:9" ht="38.1" customHeight="1">
      <c r="B13" s="19" t="s">
        <v>69</v>
      </c>
      <c r="C13" s="51" t="s">
        <v>150</v>
      </c>
      <c r="D13" s="20" t="s">
        <v>259</v>
      </c>
      <c r="E13" s="21" t="s">
        <v>15</v>
      </c>
      <c r="F13" s="40">
        <v>49.05</v>
      </c>
      <c r="G13" s="23"/>
      <c r="H13" s="24">
        <f t="shared" si="0"/>
        <v>0</v>
      </c>
    </row>
    <row r="14" spans="2:9" ht="38.1" customHeight="1">
      <c r="B14" s="19" t="s">
        <v>70</v>
      </c>
      <c r="C14" s="51" t="s">
        <v>150</v>
      </c>
      <c r="D14" s="20" t="s">
        <v>178</v>
      </c>
      <c r="E14" s="21" t="s">
        <v>15</v>
      </c>
      <c r="F14" s="40">
        <v>27.8</v>
      </c>
      <c r="G14" s="23"/>
      <c r="H14" s="24">
        <f t="shared" si="0"/>
        <v>0</v>
      </c>
    </row>
    <row r="15" spans="2:9" ht="38.1" customHeight="1">
      <c r="B15" s="19" t="s">
        <v>71</v>
      </c>
      <c r="C15" s="51" t="s">
        <v>150</v>
      </c>
      <c r="D15" s="20" t="s">
        <v>179</v>
      </c>
      <c r="E15" s="21" t="s">
        <v>15</v>
      </c>
      <c r="F15" s="40">
        <v>27.8</v>
      </c>
      <c r="G15" s="23"/>
      <c r="H15" s="24">
        <f t="shared" si="0"/>
        <v>0</v>
      </c>
    </row>
    <row r="16" spans="2:9" ht="38.1" customHeight="1">
      <c r="B16" s="19" t="s">
        <v>72</v>
      </c>
      <c r="C16" s="51" t="s">
        <v>150</v>
      </c>
      <c r="D16" s="20" t="s">
        <v>191</v>
      </c>
      <c r="E16" s="21" t="s">
        <v>7</v>
      </c>
      <c r="F16" s="40">
        <v>8.73</v>
      </c>
      <c r="G16" s="23"/>
      <c r="H16" s="24">
        <f t="shared" si="0"/>
        <v>0</v>
      </c>
    </row>
    <row r="17" spans="2:8" ht="38.1" customHeight="1">
      <c r="B17" s="19" t="s">
        <v>73</v>
      </c>
      <c r="C17" s="51" t="s">
        <v>150</v>
      </c>
      <c r="D17" s="20" t="s">
        <v>180</v>
      </c>
      <c r="E17" s="21" t="s">
        <v>7</v>
      </c>
      <c r="F17" s="40">
        <v>72.87</v>
      </c>
      <c r="G17" s="23"/>
      <c r="H17" s="24">
        <f t="shared" si="0"/>
        <v>0</v>
      </c>
    </row>
    <row r="18" spans="2:8" ht="38.1" customHeight="1">
      <c r="B18" s="19" t="s">
        <v>74</v>
      </c>
      <c r="C18" s="51" t="s">
        <v>150</v>
      </c>
      <c r="D18" s="20" t="s">
        <v>192</v>
      </c>
      <c r="E18" s="21" t="s">
        <v>13</v>
      </c>
      <c r="F18" s="40">
        <f>50.54-10.93</f>
        <v>39.61</v>
      </c>
      <c r="G18" s="23"/>
      <c r="H18" s="24">
        <f t="shared" si="0"/>
        <v>0</v>
      </c>
    </row>
    <row r="19" spans="2:8" ht="38.1" customHeight="1">
      <c r="B19" s="19" t="s">
        <v>75</v>
      </c>
      <c r="C19" s="51" t="s">
        <v>150</v>
      </c>
      <c r="D19" s="20" t="s">
        <v>181</v>
      </c>
      <c r="E19" s="21" t="s">
        <v>15</v>
      </c>
      <c r="F19" s="40">
        <v>49.05</v>
      </c>
      <c r="G19" s="23"/>
      <c r="H19" s="24">
        <f t="shared" si="0"/>
        <v>0</v>
      </c>
    </row>
    <row r="20" spans="2:8" ht="38.1" customHeight="1">
      <c r="B20" s="19" t="s">
        <v>76</v>
      </c>
      <c r="C20" s="51" t="s">
        <v>182</v>
      </c>
      <c r="D20" s="20" t="s">
        <v>193</v>
      </c>
      <c r="E20" s="21" t="s">
        <v>183</v>
      </c>
      <c r="F20" s="40">
        <v>1</v>
      </c>
      <c r="G20" s="23"/>
      <c r="H20" s="24">
        <f t="shared" si="0"/>
        <v>0</v>
      </c>
    </row>
    <row r="21" spans="2:8" ht="38.1" customHeight="1">
      <c r="B21" s="19" t="s">
        <v>77</v>
      </c>
      <c r="C21" s="51" t="s">
        <v>182</v>
      </c>
      <c r="D21" s="20" t="s">
        <v>194</v>
      </c>
      <c r="E21" s="21" t="s">
        <v>184</v>
      </c>
      <c r="F21" s="40">
        <v>1</v>
      </c>
      <c r="G21" s="23"/>
      <c r="H21" s="24">
        <f t="shared" si="0"/>
        <v>0</v>
      </c>
    </row>
    <row r="22" spans="2:8" ht="38.1" customHeight="1">
      <c r="B22" s="19" t="s">
        <v>78</v>
      </c>
      <c r="C22" s="51" t="s">
        <v>182</v>
      </c>
      <c r="D22" s="20" t="s">
        <v>185</v>
      </c>
      <c r="E22" s="21" t="s">
        <v>24</v>
      </c>
      <c r="F22" s="40">
        <v>2</v>
      </c>
      <c r="G22" s="23"/>
      <c r="H22" s="24">
        <f t="shared" si="0"/>
        <v>0</v>
      </c>
    </row>
    <row r="23" spans="2:8" ht="38.1" customHeight="1">
      <c r="B23" s="19" t="s">
        <v>51</v>
      </c>
      <c r="C23" s="51" t="s">
        <v>182</v>
      </c>
      <c r="D23" s="20" t="s">
        <v>186</v>
      </c>
      <c r="E23" s="21" t="s">
        <v>24</v>
      </c>
      <c r="F23" s="40">
        <v>3</v>
      </c>
      <c r="G23" s="23"/>
      <c r="H23" s="24">
        <f t="shared" si="0"/>
        <v>0</v>
      </c>
    </row>
    <row r="24" spans="2:8" ht="38.1" customHeight="1">
      <c r="B24" s="19" t="s">
        <v>52</v>
      </c>
      <c r="C24" s="51" t="s">
        <v>182</v>
      </c>
      <c r="D24" s="20" t="s">
        <v>187</v>
      </c>
      <c r="E24" s="21" t="s">
        <v>83</v>
      </c>
      <c r="F24" s="40">
        <v>1</v>
      </c>
      <c r="G24" s="23"/>
      <c r="H24" s="24">
        <f t="shared" si="0"/>
        <v>0</v>
      </c>
    </row>
    <row r="25" spans="2:8" ht="38.1" customHeight="1">
      <c r="B25" s="25"/>
      <c r="C25" s="52"/>
      <c r="D25" s="26" t="s">
        <v>195</v>
      </c>
      <c r="E25" s="27"/>
      <c r="F25" s="28"/>
      <c r="G25" s="27"/>
      <c r="H25" s="29">
        <f>SUBTOTAL(109,H8:H24)</f>
        <v>0</v>
      </c>
    </row>
    <row r="26" spans="2:8" ht="38.1" customHeight="1">
      <c r="B26" s="30" t="s">
        <v>9</v>
      </c>
      <c r="C26" s="53"/>
      <c r="D26" s="26" t="s">
        <v>196</v>
      </c>
      <c r="E26" s="21"/>
      <c r="F26" s="22"/>
      <c r="G26" s="27"/>
      <c r="H26" s="29"/>
    </row>
    <row r="27" spans="2:8" ht="38.1" customHeight="1">
      <c r="B27" s="19" t="s">
        <v>53</v>
      </c>
      <c r="C27" s="51" t="s">
        <v>99</v>
      </c>
      <c r="D27" s="20" t="s">
        <v>197</v>
      </c>
      <c r="E27" s="21" t="s">
        <v>101</v>
      </c>
      <c r="F27" s="22">
        <v>1</v>
      </c>
      <c r="G27" s="23"/>
      <c r="H27" s="24">
        <f>ROUND(G27*F27,2)</f>
        <v>0</v>
      </c>
    </row>
    <row r="28" spans="2:8" ht="38.1" customHeight="1">
      <c r="B28" s="19" t="s">
        <v>54</v>
      </c>
      <c r="C28" s="51" t="s">
        <v>99</v>
      </c>
      <c r="D28" s="20" t="s">
        <v>198</v>
      </c>
      <c r="E28" s="21" t="s">
        <v>7</v>
      </c>
      <c r="F28" s="22">
        <v>1</v>
      </c>
      <c r="G28" s="23"/>
      <c r="H28" s="24">
        <f>ROUND(G28*F28,2)</f>
        <v>0</v>
      </c>
    </row>
    <row r="29" spans="2:8" ht="38.1" customHeight="1" thickBot="1">
      <c r="B29" s="25"/>
      <c r="C29" s="52"/>
      <c r="D29" s="26" t="s">
        <v>199</v>
      </c>
      <c r="E29" s="27"/>
      <c r="F29" s="28"/>
      <c r="G29" s="27"/>
      <c r="H29" s="29">
        <f>SUBTOTAL(109,H27:H28)</f>
        <v>0</v>
      </c>
    </row>
    <row r="30" spans="2:8" ht="38.1" customHeight="1" thickBot="1">
      <c r="B30" s="114" t="s">
        <v>6</v>
      </c>
      <c r="C30" s="115"/>
      <c r="D30" s="115"/>
      <c r="E30" s="115"/>
      <c r="F30" s="115"/>
      <c r="G30" s="116"/>
      <c r="H30" s="33">
        <f>SUBTOTAL(109,H8:H29)</f>
        <v>0</v>
      </c>
    </row>
  </sheetData>
  <sheetProtection algorithmName="SHA-512" hashValue="1DrwE0UZ2BHmLIL8dmRcoGZPLfigtPnkT5Jyd3eLUUmsaY3nAUyRzAeSDhatFKF7GsAyVOoA+d4FnMVzmWwD8Q==" saltValue="eLdoVeNJUJfZoU09C3GRlg==" spinCount="100000" sheet="1" objects="1" scenarios="1" selectLockedCells="1"/>
  <mergeCells count="3">
    <mergeCell ref="B2:H2"/>
    <mergeCell ref="B3:H3"/>
    <mergeCell ref="B30:G30"/>
  </mergeCells>
  <phoneticPr fontId="10" type="noConversion"/>
  <printOptions horizontalCentered="1"/>
  <pageMargins left="0.74803149606299213" right="0.74803149606299213" top="0.39370078740157483" bottom="0.98425196850393704" header="0.51181102362204722" footer="0.51181102362204722"/>
  <pageSetup scale="64" orientation="portrait" r:id="rId1"/>
  <headerFooter alignWithMargins="0">
    <oddFooter>&amp;CDRMG
Gdańsk, ul. Żaglowa 11&amp;RStrona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AB79-2C3F-405E-8933-48C4CFC55E79}">
  <dimension ref="B2:I33"/>
  <sheetViews>
    <sheetView showZeros="0" view="pageBreakPreview" topLeftCell="A25" zoomScale="85" zoomScaleNormal="85" zoomScaleSheetLayoutView="85" workbookViewId="0">
      <selection activeCell="G31" sqref="G31"/>
    </sheetView>
  </sheetViews>
  <sheetFormatPr defaultRowHeight="12.75"/>
  <cols>
    <col min="1" max="1" width="4.85546875" style="1" customWidth="1"/>
    <col min="2" max="2" width="5" style="38" customWidth="1"/>
    <col min="3" max="3" width="14.140625" style="38" customWidth="1"/>
    <col min="4" max="4" width="63.140625" style="34" customWidth="1"/>
    <col min="5" max="5" width="13" style="35" customWidth="1"/>
    <col min="6" max="6" width="14.140625" style="36" customWidth="1"/>
    <col min="7" max="7" width="15.85546875" style="35" customWidth="1"/>
    <col min="8" max="8" width="16.42578125" style="37" customWidth="1"/>
    <col min="9" max="9" width="27.85546875" style="1" customWidth="1"/>
    <col min="10" max="16384" width="9.140625" style="1"/>
  </cols>
  <sheetData>
    <row r="2" spans="2:9" ht="30" customHeight="1">
      <c r="B2" s="117" t="s">
        <v>79</v>
      </c>
      <c r="C2" s="117"/>
      <c r="D2" s="117"/>
      <c r="E2" s="117"/>
      <c r="F2" s="117"/>
      <c r="G2" s="117"/>
      <c r="H2" s="117"/>
      <c r="I2" s="39"/>
    </row>
    <row r="3" spans="2:9" ht="30" customHeight="1">
      <c r="B3" s="112" t="s">
        <v>229</v>
      </c>
      <c r="C3" s="112"/>
      <c r="D3" s="113"/>
      <c r="E3" s="113"/>
      <c r="F3" s="113"/>
      <c r="G3" s="113"/>
      <c r="H3" s="113"/>
    </row>
    <row r="4" spans="2:9" ht="16.5" customHeight="1" thickBot="1">
      <c r="B4" s="2"/>
      <c r="C4" s="2"/>
      <c r="D4" s="2"/>
      <c r="E4" s="2"/>
      <c r="F4" s="3"/>
      <c r="G4" s="2"/>
      <c r="H4" s="2"/>
    </row>
    <row r="5" spans="2:9" ht="38.25">
      <c r="B5" s="4" t="s">
        <v>0</v>
      </c>
      <c r="C5" s="49" t="s">
        <v>98</v>
      </c>
      <c r="D5" s="5" t="s">
        <v>1</v>
      </c>
      <c r="E5" s="6" t="s">
        <v>3</v>
      </c>
      <c r="F5" s="7" t="s">
        <v>2</v>
      </c>
      <c r="G5" s="6" t="s">
        <v>4</v>
      </c>
      <c r="H5" s="8" t="s">
        <v>5</v>
      </c>
    </row>
    <row r="6" spans="2:9" ht="15" customHeight="1" thickBot="1">
      <c r="B6" s="9">
        <v>1</v>
      </c>
      <c r="C6" s="50"/>
      <c r="D6" s="10">
        <v>2</v>
      </c>
      <c r="E6" s="11">
        <v>3</v>
      </c>
      <c r="F6" s="12" t="s">
        <v>22</v>
      </c>
      <c r="G6" s="11">
        <v>5</v>
      </c>
      <c r="H6" s="13">
        <v>6</v>
      </c>
    </row>
    <row r="7" spans="2:9" ht="38.1" customHeight="1">
      <c r="B7" s="14" t="s">
        <v>8</v>
      </c>
      <c r="C7" s="58"/>
      <c r="D7" s="15" t="s">
        <v>200</v>
      </c>
      <c r="E7" s="16"/>
      <c r="F7" s="17"/>
      <c r="G7" s="16"/>
      <c r="H7" s="18"/>
    </row>
    <row r="8" spans="2:9" ht="44.25" customHeight="1">
      <c r="B8" s="19" t="s">
        <v>19</v>
      </c>
      <c r="C8" s="51"/>
      <c r="D8" s="20" t="s">
        <v>201</v>
      </c>
      <c r="E8" s="21" t="s">
        <v>24</v>
      </c>
      <c r="F8" s="40">
        <v>2</v>
      </c>
      <c r="G8" s="23"/>
      <c r="H8" s="24">
        <f t="shared" ref="H8:H28" si="0">ROUND(G8*F8,2)</f>
        <v>0</v>
      </c>
    </row>
    <row r="9" spans="2:9" ht="44.25" customHeight="1">
      <c r="B9" s="19" t="s">
        <v>23</v>
      </c>
      <c r="C9" s="51"/>
      <c r="D9" s="20" t="s">
        <v>202</v>
      </c>
      <c r="E9" s="21" t="s">
        <v>24</v>
      </c>
      <c r="F9" s="40">
        <v>2</v>
      </c>
      <c r="G9" s="23"/>
      <c r="H9" s="24">
        <f t="shared" si="0"/>
        <v>0</v>
      </c>
    </row>
    <row r="10" spans="2:9" ht="38.1" customHeight="1">
      <c r="B10" s="19" t="s">
        <v>25</v>
      </c>
      <c r="C10" s="51"/>
      <c r="D10" s="20" t="s">
        <v>203</v>
      </c>
      <c r="E10" s="21" t="s">
        <v>24</v>
      </c>
      <c r="F10" s="40">
        <v>1</v>
      </c>
      <c r="G10" s="23"/>
      <c r="H10" s="24">
        <f t="shared" si="0"/>
        <v>0</v>
      </c>
    </row>
    <row r="11" spans="2:9" ht="39" customHeight="1">
      <c r="B11" s="19" t="s">
        <v>26</v>
      </c>
      <c r="C11" s="51"/>
      <c r="D11" s="20" t="s">
        <v>203</v>
      </c>
      <c r="E11" s="21" t="s">
        <v>24</v>
      </c>
      <c r="F11" s="40">
        <v>1</v>
      </c>
      <c r="G11" s="23"/>
      <c r="H11" s="24">
        <f t="shared" si="0"/>
        <v>0</v>
      </c>
    </row>
    <row r="12" spans="2:9" ht="39" customHeight="1">
      <c r="B12" s="19" t="s">
        <v>68</v>
      </c>
      <c r="C12" s="51"/>
      <c r="D12" s="20" t="s">
        <v>204</v>
      </c>
      <c r="E12" s="21" t="s">
        <v>24</v>
      </c>
      <c r="F12" s="40">
        <v>6</v>
      </c>
      <c r="G12" s="23"/>
      <c r="H12" s="24">
        <f t="shared" si="0"/>
        <v>0</v>
      </c>
    </row>
    <row r="13" spans="2:9" ht="51.75" customHeight="1">
      <c r="B13" s="19" t="s">
        <v>69</v>
      </c>
      <c r="C13" s="51"/>
      <c r="D13" s="20" t="s">
        <v>205</v>
      </c>
      <c r="E13" s="21" t="s">
        <v>24</v>
      </c>
      <c r="F13" s="40">
        <v>6</v>
      </c>
      <c r="G13" s="23"/>
      <c r="H13" s="24">
        <f t="shared" si="0"/>
        <v>0</v>
      </c>
    </row>
    <row r="14" spans="2:9" ht="38.1" customHeight="1">
      <c r="B14" s="19" t="s">
        <v>70</v>
      </c>
      <c r="C14" s="51"/>
      <c r="D14" s="20" t="s">
        <v>206</v>
      </c>
      <c r="E14" s="21" t="s">
        <v>80</v>
      </c>
      <c r="F14" s="40">
        <v>2</v>
      </c>
      <c r="G14" s="23"/>
      <c r="H14" s="24">
        <f t="shared" si="0"/>
        <v>0</v>
      </c>
    </row>
    <row r="15" spans="2:9" ht="38.1" customHeight="1">
      <c r="B15" s="19" t="s">
        <v>71</v>
      </c>
      <c r="C15" s="51"/>
      <c r="D15" s="20" t="s">
        <v>207</v>
      </c>
      <c r="E15" s="21" t="s">
        <v>208</v>
      </c>
      <c r="F15" s="40">
        <v>5</v>
      </c>
      <c r="G15" s="23"/>
      <c r="H15" s="24">
        <f t="shared" si="0"/>
        <v>0</v>
      </c>
    </row>
    <row r="16" spans="2:9" ht="38.1" customHeight="1">
      <c r="B16" s="25"/>
      <c r="C16" s="52"/>
      <c r="D16" s="26" t="s">
        <v>209</v>
      </c>
      <c r="E16" s="27"/>
      <c r="F16" s="28"/>
      <c r="G16" s="27"/>
      <c r="H16" s="29">
        <f>SUBTOTAL(109,H8:H15)</f>
        <v>0</v>
      </c>
    </row>
    <row r="17" spans="2:8" ht="38.1" customHeight="1">
      <c r="B17" s="30" t="s">
        <v>9</v>
      </c>
      <c r="C17" s="53"/>
      <c r="D17" s="26" t="s">
        <v>210</v>
      </c>
      <c r="E17" s="21"/>
      <c r="F17" s="22"/>
      <c r="G17" s="27"/>
      <c r="H17" s="29"/>
    </row>
    <row r="18" spans="2:8" ht="38.1" customHeight="1">
      <c r="B18" s="19" t="s">
        <v>72</v>
      </c>
      <c r="C18" s="51" t="s">
        <v>110</v>
      </c>
      <c r="D18" s="20" t="s">
        <v>216</v>
      </c>
      <c r="E18" s="21" t="s">
        <v>13</v>
      </c>
      <c r="F18" s="40">
        <v>19.600000000000001</v>
      </c>
      <c r="G18" s="23"/>
      <c r="H18" s="24">
        <f t="shared" si="0"/>
        <v>0</v>
      </c>
    </row>
    <row r="19" spans="2:8" ht="38.1" customHeight="1">
      <c r="B19" s="19" t="s">
        <v>73</v>
      </c>
      <c r="C19" s="51" t="s">
        <v>110</v>
      </c>
      <c r="D19" s="20" t="s">
        <v>217</v>
      </c>
      <c r="E19" s="21" t="s">
        <v>15</v>
      </c>
      <c r="F19" s="40">
        <v>28</v>
      </c>
      <c r="G19" s="23"/>
      <c r="H19" s="24">
        <f t="shared" si="0"/>
        <v>0</v>
      </c>
    </row>
    <row r="20" spans="2:8" ht="38.1" customHeight="1">
      <c r="B20" s="19" t="s">
        <v>74</v>
      </c>
      <c r="C20" s="51" t="s">
        <v>110</v>
      </c>
      <c r="D20" s="20" t="s">
        <v>218</v>
      </c>
      <c r="E20" s="21" t="s">
        <v>15</v>
      </c>
      <c r="F20" s="40">
        <v>80</v>
      </c>
      <c r="G20" s="23"/>
      <c r="H20" s="24">
        <f t="shared" si="0"/>
        <v>0</v>
      </c>
    </row>
    <row r="21" spans="2:8" ht="38.1" customHeight="1">
      <c r="B21" s="19" t="s">
        <v>75</v>
      </c>
      <c r="C21" s="51" t="s">
        <v>110</v>
      </c>
      <c r="D21" s="20" t="s">
        <v>219</v>
      </c>
      <c r="E21" s="21" t="s">
        <v>15</v>
      </c>
      <c r="F21" s="40">
        <v>70</v>
      </c>
      <c r="G21" s="23"/>
      <c r="H21" s="24">
        <f t="shared" si="0"/>
        <v>0</v>
      </c>
    </row>
    <row r="22" spans="2:8" ht="38.1" customHeight="1">
      <c r="B22" s="19" t="s">
        <v>76</v>
      </c>
      <c r="C22" s="51" t="s">
        <v>110</v>
      </c>
      <c r="D22" s="20" t="s">
        <v>211</v>
      </c>
      <c r="E22" s="21" t="s">
        <v>15</v>
      </c>
      <c r="F22" s="40">
        <v>60</v>
      </c>
      <c r="G22" s="23"/>
      <c r="H22" s="24">
        <f t="shared" si="0"/>
        <v>0</v>
      </c>
    </row>
    <row r="23" spans="2:8" ht="38.1" customHeight="1">
      <c r="B23" s="19" t="s">
        <v>77</v>
      </c>
      <c r="C23" s="51" t="s">
        <v>110</v>
      </c>
      <c r="D23" s="20" t="s">
        <v>212</v>
      </c>
      <c r="E23" s="21" t="s">
        <v>15</v>
      </c>
      <c r="F23" s="40">
        <v>28</v>
      </c>
      <c r="G23" s="23"/>
      <c r="H23" s="24">
        <f t="shared" si="0"/>
        <v>0</v>
      </c>
    </row>
    <row r="24" spans="2:8" ht="38.1" customHeight="1">
      <c r="B24" s="19" t="s">
        <v>78</v>
      </c>
      <c r="C24" s="51" t="s">
        <v>110</v>
      </c>
      <c r="D24" s="20" t="s">
        <v>213</v>
      </c>
      <c r="E24" s="21" t="s">
        <v>24</v>
      </c>
      <c r="F24" s="40">
        <v>2</v>
      </c>
      <c r="G24" s="23"/>
      <c r="H24" s="24">
        <f t="shared" si="0"/>
        <v>0</v>
      </c>
    </row>
    <row r="25" spans="2:8" ht="38.1" customHeight="1">
      <c r="B25" s="19" t="s">
        <v>51</v>
      </c>
      <c r="C25" s="51" t="s">
        <v>110</v>
      </c>
      <c r="D25" s="20" t="s">
        <v>214</v>
      </c>
      <c r="E25" s="21" t="s">
        <v>15</v>
      </c>
      <c r="F25" s="40">
        <v>80</v>
      </c>
      <c r="G25" s="23"/>
      <c r="H25" s="24">
        <f t="shared" si="0"/>
        <v>0</v>
      </c>
    </row>
    <row r="26" spans="2:8" ht="38.1" customHeight="1">
      <c r="B26" s="19" t="s">
        <v>52</v>
      </c>
      <c r="C26" s="51" t="s">
        <v>110</v>
      </c>
      <c r="D26" s="20" t="s">
        <v>213</v>
      </c>
      <c r="E26" s="21" t="s">
        <v>24</v>
      </c>
      <c r="F26" s="40">
        <v>6</v>
      </c>
      <c r="G26" s="23"/>
      <c r="H26" s="24">
        <f t="shared" si="0"/>
        <v>0</v>
      </c>
    </row>
    <row r="27" spans="2:8" ht="38.1" customHeight="1">
      <c r="B27" s="19" t="s">
        <v>53</v>
      </c>
      <c r="C27" s="51" t="s">
        <v>110</v>
      </c>
      <c r="D27" s="20" t="s">
        <v>220</v>
      </c>
      <c r="E27" s="21" t="s">
        <v>13</v>
      </c>
      <c r="F27" s="40">
        <v>19.600000000000001</v>
      </c>
      <c r="G27" s="23"/>
      <c r="H27" s="24">
        <f t="shared" si="0"/>
        <v>0</v>
      </c>
    </row>
    <row r="28" spans="2:8" ht="38.1" customHeight="1">
      <c r="B28" s="19" t="s">
        <v>54</v>
      </c>
      <c r="C28" s="51" t="s">
        <v>110</v>
      </c>
      <c r="D28" s="20" t="s">
        <v>221</v>
      </c>
      <c r="E28" s="21" t="s">
        <v>215</v>
      </c>
      <c r="F28" s="40">
        <v>4</v>
      </c>
      <c r="G28" s="23"/>
      <c r="H28" s="24">
        <f t="shared" si="0"/>
        <v>0</v>
      </c>
    </row>
    <row r="29" spans="2:8" ht="38.1" customHeight="1">
      <c r="B29" s="25"/>
      <c r="C29" s="52"/>
      <c r="D29" s="26" t="s">
        <v>222</v>
      </c>
      <c r="E29" s="27"/>
      <c r="F29" s="28"/>
      <c r="G29" s="27"/>
      <c r="H29" s="29">
        <f>SUBTOTAL(109,H18:H28)</f>
        <v>0</v>
      </c>
    </row>
    <row r="30" spans="2:8" ht="38.1" customHeight="1">
      <c r="B30" s="30" t="s">
        <v>14</v>
      </c>
      <c r="C30" s="53"/>
      <c r="D30" s="26" t="s">
        <v>223</v>
      </c>
      <c r="E30" s="21"/>
      <c r="F30" s="22"/>
      <c r="G30" s="27"/>
      <c r="H30" s="29"/>
    </row>
    <row r="31" spans="2:8" ht="38.1" customHeight="1">
      <c r="B31" s="19" t="s">
        <v>55</v>
      </c>
      <c r="C31" s="51"/>
      <c r="D31" s="20" t="s">
        <v>224</v>
      </c>
      <c r="E31" s="21" t="s">
        <v>15</v>
      </c>
      <c r="F31" s="22">
        <v>160</v>
      </c>
      <c r="G31" s="23"/>
      <c r="H31" s="24">
        <f>ROUND(G31*F31,2)</f>
        <v>0</v>
      </c>
    </row>
    <row r="32" spans="2:8" ht="38.1" customHeight="1" thickBot="1">
      <c r="B32" s="25"/>
      <c r="C32" s="52"/>
      <c r="D32" s="26" t="s">
        <v>225</v>
      </c>
      <c r="E32" s="27"/>
      <c r="F32" s="28"/>
      <c r="G32" s="27"/>
      <c r="H32" s="29">
        <f>SUBTOTAL(109,H31:H31)</f>
        <v>0</v>
      </c>
    </row>
    <row r="33" spans="2:8" ht="38.1" customHeight="1" thickBot="1">
      <c r="B33" s="114" t="s">
        <v>6</v>
      </c>
      <c r="C33" s="115"/>
      <c r="D33" s="115"/>
      <c r="E33" s="115"/>
      <c r="F33" s="115"/>
      <c r="G33" s="116"/>
      <c r="H33" s="33">
        <f>SUBTOTAL(109,H8:H32)</f>
        <v>0</v>
      </c>
    </row>
  </sheetData>
  <sheetProtection selectLockedCells="1"/>
  <mergeCells count="3">
    <mergeCell ref="B2:H2"/>
    <mergeCell ref="B3:H3"/>
    <mergeCell ref="B33:G33"/>
  </mergeCells>
  <printOptions horizontalCentered="1"/>
  <pageMargins left="0.74803149606299213" right="0.74803149606299213" top="0.39370078740157483" bottom="0.98425196850393704" header="0.51181102362204722" footer="0.51181102362204722"/>
  <pageSetup scale="53" orientation="portrait" r:id="rId1"/>
  <headerFooter alignWithMargins="0">
    <oddFooter>&amp;CDRMG
Gdańsk, ul. Żaglowa 11&amp;RStrona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7E44F440625B448435CB6924B3BBD5" ma:contentTypeVersion="11" ma:contentTypeDescription="Utwórz nowy dokument." ma:contentTypeScope="" ma:versionID="dba11111f2b6b3630c780974375610a1">
  <xsd:schema xmlns:xsd="http://www.w3.org/2001/XMLSchema" xmlns:xs="http://www.w3.org/2001/XMLSchema" xmlns:p="http://schemas.microsoft.com/office/2006/metadata/properties" xmlns:ns3="998bc853-cf76-45de-9271-d8cb41e50285" xmlns:ns4="c0d285d0-631e-4b63-b62e-2c0159736ad4" targetNamespace="http://schemas.microsoft.com/office/2006/metadata/properties" ma:root="true" ma:fieldsID="0820368e14ea0c2ea8fdabd6359d50d2" ns3:_="" ns4:_="">
    <xsd:import namespace="998bc853-cf76-45de-9271-d8cb41e50285"/>
    <xsd:import namespace="c0d285d0-631e-4b63-b62e-2c0159736a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bc853-cf76-45de-9271-d8cb41e50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d285d0-631e-4b63-b62e-2c0159736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F7EE6-8AE8-4CA6-9FAE-72F250B3BF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8bc853-cf76-45de-9271-d8cb41e50285"/>
    <ds:schemaRef ds:uri="c0d285d0-631e-4b63-b62e-2c0159736a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3CCF5A-BCC1-4FD9-9B51-DC5B8ADC35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2C0BE5-9CB3-4688-B704-77A6696DD911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c0d285d0-631e-4b63-b62e-2c0159736ad4"/>
    <ds:schemaRef ds:uri="998bc853-cf76-45de-9271-d8cb41e50285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ZZK </vt:lpstr>
      <vt:lpstr>nabrzeże</vt:lpstr>
      <vt:lpstr>instalacje wodociągowe</vt:lpstr>
      <vt:lpstr>elektryka</vt:lpstr>
      <vt:lpstr>elektryka!Obszar_wydruku</vt:lpstr>
      <vt:lpstr>'instalacje wodociągowe'!Obszar_wydruku</vt:lpstr>
      <vt:lpstr>nabrzeże!Obszar_wydruku</vt:lpstr>
      <vt:lpstr>'ZZK '!Obszar_wydruku</vt:lpstr>
      <vt:lpstr>elektryka!Tytuły_wydruku</vt:lpstr>
      <vt:lpstr>'instalacje wodociągowe'!Tytuły_wydruku</vt:lpstr>
      <vt:lpstr>nabrzeże!Tytuły_wydruku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Makowska Katarzyna</dc:creator>
  <cp:keywords/>
  <dc:description/>
  <cp:lastModifiedBy>Dubowska Monika</cp:lastModifiedBy>
  <cp:lastPrinted>2020-09-15T08:26:43Z</cp:lastPrinted>
  <dcterms:created xsi:type="dcterms:W3CDTF">2017-05-10T12:13:21Z</dcterms:created>
  <dcterms:modified xsi:type="dcterms:W3CDTF">2022-08-17T10:23:10Z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0x010100AA7E44F440625B448435CB6924B3BBD5</vt:lpwstr>
  </property>
</Properties>
</file>