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okoj5\ZAMÓWIENIA PUBLICZNE\ZP 2023\9. Modernizacja drogi - ul. Kościuszki w Smiglu\Przetarg\Część III - Opis przedmiotu zamówienia\"/>
    </mc:Choice>
  </mc:AlternateContent>
  <bookViews>
    <workbookView xWindow="0" yWindow="0" windowWidth="28800" windowHeight="12330"/>
  </bookViews>
  <sheets>
    <sheet name="Kościuszk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3" l="1"/>
  <c r="G113" i="3"/>
  <c r="G112" i="3" s="1"/>
  <c r="G111" i="3" s="1"/>
  <c r="G36" i="3" l="1"/>
  <c r="G34" i="3"/>
  <c r="G33" i="3" s="1"/>
  <c r="G70" i="3"/>
  <c r="G75" i="3"/>
  <c r="G73" i="3"/>
  <c r="G79" i="3"/>
  <c r="G84" i="3"/>
  <c r="G82" i="3"/>
  <c r="G81" i="3" s="1"/>
  <c r="G92" i="3"/>
  <c r="G93" i="3"/>
  <c r="G95" i="3"/>
  <c r="G97" i="3"/>
  <c r="G90" i="3"/>
  <c r="G102" i="3"/>
  <c r="G103" i="3"/>
  <c r="G101" i="3"/>
  <c r="G109" i="3"/>
  <c r="G107" i="3"/>
  <c r="G42" i="3"/>
  <c r="G44" i="3"/>
  <c r="G46" i="3"/>
  <c r="G48" i="3"/>
  <c r="G50" i="3"/>
  <c r="G52" i="3"/>
  <c r="G40" i="3"/>
  <c r="G72" i="3" l="1"/>
  <c r="G39" i="3"/>
  <c r="G106" i="3"/>
  <c r="G100" i="3"/>
  <c r="G89" i="3"/>
  <c r="G67" i="3"/>
  <c r="G63" i="3"/>
  <c r="G60" i="3" l="1"/>
  <c r="G17" i="3"/>
  <c r="G15" i="3"/>
  <c r="G12" i="3"/>
  <c r="G11" i="3" s="1"/>
  <c r="G99" i="3"/>
  <c r="G78" i="3"/>
  <c r="G77" i="3" s="1"/>
  <c r="A75" i="3"/>
  <c r="G38" i="3"/>
  <c r="G32" i="3"/>
  <c r="G30" i="3"/>
  <c r="A30" i="3"/>
  <c r="A34" i="3" s="1"/>
  <c r="A40" i="3" s="1"/>
  <c r="G28" i="3"/>
  <c r="G26" i="3"/>
  <c r="G24" i="3"/>
  <c r="A24" i="3"/>
  <c r="A26" i="3" s="1"/>
  <c r="G22" i="3"/>
  <c r="G20" i="3"/>
  <c r="G19" i="3" l="1"/>
  <c r="G14" i="3"/>
  <c r="G88" i="3"/>
  <c r="G56" i="3"/>
  <c r="G69" i="3"/>
  <c r="G58" i="3"/>
  <c r="G10" i="3" l="1"/>
  <c r="G105" i="3"/>
  <c r="G55" i="3"/>
  <c r="G54" i="3" l="1"/>
  <c r="G115" i="3" l="1"/>
  <c r="G116" i="3" s="1"/>
  <c r="G117" i="3" s="1"/>
</calcChain>
</file>

<file path=xl/sharedStrings.xml><?xml version="1.0" encoding="utf-8"?>
<sst xmlns="http://schemas.openxmlformats.org/spreadsheetml/2006/main" count="288" uniqueCount="145">
  <si>
    <t>m2</t>
  </si>
  <si>
    <t>m</t>
  </si>
  <si>
    <t>Lp.</t>
  </si>
  <si>
    <t>Podstawy</t>
  </si>
  <si>
    <t>Rodzaj robót</t>
  </si>
  <si>
    <t>Jednostka</t>
  </si>
  <si>
    <t>Cena jednostkowa (zł)</t>
  </si>
  <si>
    <t>Wartość
 pozycji
(zł)</t>
  </si>
  <si>
    <t>Nazwa</t>
  </si>
  <si>
    <t xml:space="preserve">Ilość </t>
  </si>
  <si>
    <t>3</t>
  </si>
  <si>
    <t xml:space="preserve"> D 01.00.00</t>
  </si>
  <si>
    <t xml:space="preserve"> ROBOTY PRZYGOTOWAWCZE</t>
  </si>
  <si>
    <t>x</t>
  </si>
  <si>
    <t>D 01.01.01
45233000-9</t>
  </si>
  <si>
    <t>ODTWORZENIE (WYZNACZENIE) TRASY I PUNKTÓW WYSOKOSCIOWYCH
CPV: Roboty w zakresie konstruowania, fundamentowania oraz wykonywania nawierzchni autostrad, dróg</t>
  </si>
  <si>
    <t>D 01.01.01.</t>
  </si>
  <si>
    <t>Odtworzenie trasy i punktów wysokościowych w terenie równinnym</t>
  </si>
  <si>
    <t>km</t>
  </si>
  <si>
    <t>D 01.02.02                                                45112000-5</t>
  </si>
  <si>
    <t>ZDJĘCIE WARSTWY ZIEMI URODZAJNEJ (HUMUSU I DARNINY)
CPV: Roboty w zakresie usuwania gleby</t>
  </si>
  <si>
    <t xml:space="preserve">D 01.02.02.                                         </t>
  </si>
  <si>
    <r>
      <t>m</t>
    </r>
    <r>
      <rPr>
        <vertAlign val="superscript"/>
        <sz val="11"/>
        <rFont val="Calibri"/>
        <family val="2"/>
        <charset val="238"/>
      </rPr>
      <t>2</t>
    </r>
  </si>
  <si>
    <t>D 01.02.04                                       45111000-8</t>
  </si>
  <si>
    <t>ROZBIÓRKA ELEMENTÓW DRÓG, OGRODZEŃ I PRZEPUSTÓW                                                                                                
CPV: Robty w zakresie burzenia, roboty ziemne</t>
  </si>
  <si>
    <t>D 01.02.04.</t>
  </si>
  <si>
    <t>Rozebranie istniejących krawężników/oporników/obrzeży</t>
  </si>
  <si>
    <t>Rozbiórka istniejących wpustów deszczowych</t>
  </si>
  <si>
    <t>szt.</t>
  </si>
  <si>
    <t>Rozbiórka istniejących znaków (tarcze i słupki)</t>
  </si>
  <si>
    <t>D 02.00.00</t>
  </si>
  <si>
    <t>ROBOTY ZIEMNE</t>
  </si>
  <si>
    <t>D 02.01.01
45112000-5</t>
  </si>
  <si>
    <t>WYKONANIE WYKOPÓW W GRUNTACH I-V KATEGORII
CPV: Roboty w zakresie usuwania gleby</t>
  </si>
  <si>
    <t>D 02.01.01</t>
  </si>
  <si>
    <r>
      <t>m</t>
    </r>
    <r>
      <rPr>
        <vertAlign val="superscript"/>
        <sz val="11"/>
        <rFont val="Calibri"/>
        <family val="2"/>
        <charset val="238"/>
      </rPr>
      <t>3</t>
    </r>
  </si>
  <si>
    <t>D 03.00.00</t>
  </si>
  <si>
    <t>ODWODNIENIE KORPUSU DROGOWEGO</t>
  </si>
  <si>
    <t>D 03.02.01
45231000-5</t>
  </si>
  <si>
    <t>KANALIZACJA DESZCZOWA
CPV: Roboty budowlane w zakresie budowy rurociągów, ciągów komunikacyjnych i linii energetycznych</t>
  </si>
  <si>
    <t>D 03.02.01.</t>
  </si>
  <si>
    <t>D 04.00.00</t>
  </si>
  <si>
    <t xml:space="preserve"> PODBUDOWY</t>
  </si>
  <si>
    <t>D 04.01.01                                   45233000-9</t>
  </si>
  <si>
    <t>PROFILOWANIE I ZAGĘSZCZANIE PODŁOŻA KORYTA
CPV:Roboty w zakresie konstruowania, fundamentowania oraz wykonywania nawierzchni autostrad, dróg</t>
  </si>
  <si>
    <t>D 04.01.01.</t>
  </si>
  <si>
    <t>Profilowanie i zagęszczenie podłoża koryta w gruntach kat. I-VI (zjazdy)</t>
  </si>
  <si>
    <t>Profilowanie i zagęszczenie podłoża koryta w gruntach kat. I-VI (chodniki)</t>
  </si>
  <si>
    <t>D 04.03.01                                      45233000-9</t>
  </si>
  <si>
    <t>OCZYSZCZENIE I SKROPIENIE WARST KONSTRUKCYJNYCH                                                            
CPV:Roboty w zakresie konstruowania, fundamentowania oraz wykonywania nawierzchni autostrad, dróg</t>
  </si>
  <si>
    <t xml:space="preserve">D 04.03.01 </t>
  </si>
  <si>
    <t>Oczyszczenie warstw konstrukcyjnych</t>
  </si>
  <si>
    <t>Oczyszczenie warstw konstrukcyjnych - warstwy bitumiczne</t>
  </si>
  <si>
    <t>nawierzchnia z betonu asfaltowego AC 16 W  - warstwa wiążąca,(jezdnia)</t>
  </si>
  <si>
    <t>Skropienie warstw konstrukcyjnych</t>
  </si>
  <si>
    <t>Skropienie warstw konstrukcyjnych - warstwy bitumiczne</t>
  </si>
  <si>
    <t>D 04.05.01                                      45233000-9</t>
  </si>
  <si>
    <t>PODBUDOWA I ULEPSZONE PODŁOŻE Z GRUNTU LUB MIESZANKI ZWIĄZANEJ                                                              
CPV:Roboty w zakresie konstruowania, fundamentowania oraz wykonywania nawierzchni autostrad, dróg</t>
  </si>
  <si>
    <t xml:space="preserve">D 04.05.01 </t>
  </si>
  <si>
    <t>D 04.06.01                                          45233000-9</t>
  </si>
  <si>
    <t>PODBUDOWA Z CHUDEGO BETONU                                                                                                          
CPV:Roboty w zakresie konstruowania, fundamentowania oraz wykonywania nawierzchni autostrad, dróg</t>
  </si>
  <si>
    <t xml:space="preserve">D 04.06.01 </t>
  </si>
  <si>
    <t>D 05.00.00</t>
  </si>
  <si>
    <t>NAWIERZCHNIE</t>
  </si>
  <si>
    <t>D 05.03.05b                      45233000-9</t>
  </si>
  <si>
    <t>NAWIERZCHNIA Z BETONU ASFALTOWEGO - WARSTWA ŚCIERALNA                                    
CPV:Roboty w zakresie konstruowania, fundamentowania oraz wykonywania nawierzchni autostrad, dróg</t>
  </si>
  <si>
    <t>D 05.03.05b</t>
  </si>
  <si>
    <t>Wykonanie nawierzchni z betonu asfaltowego AC 11 S 35/50 - warstwa ścieralna, gr. 4cm (jezdnia)</t>
  </si>
  <si>
    <t>D 05.03.23                       45233000-9</t>
  </si>
  <si>
    <t>NAWIERZCHNIA Z KOSTKI BRUKOWEJ BETONOWEJ                                        
CPV:Roboty w zakresie konstruowania, fundamentowania oraz wykonywania nawierzchni autostrad, dróg</t>
  </si>
  <si>
    <t xml:space="preserve">D 05.03.23 </t>
  </si>
  <si>
    <t>D 06.00.00</t>
  </si>
  <si>
    <t>ROBOTY WYKOŃCZENIOWE</t>
  </si>
  <si>
    <t>D 06.01.01a                                         45112000-5</t>
  </si>
  <si>
    <t>UMOCNIENIE SKARP, ROWÓW I ŚCIEKÓW                                                                                                   
CPV: Roboty w zakresie usuwania gleby</t>
  </si>
  <si>
    <t>D 06.01.01a</t>
  </si>
  <si>
    <t>D 07.00.00</t>
  </si>
  <si>
    <t>OZNAKOWANIE DRÓG I URZĄDZENIA BEZPIECZEŃSTWA RUCHU</t>
  </si>
  <si>
    <t>D 07.01.01                45233000-9</t>
  </si>
  <si>
    <t>OZNAKOWANIE POZIOME
CPV:Roboty w zakresie konstruowania, fundamentowania oraz wykonywania nawierzchni autostrad, dróg</t>
  </si>
  <si>
    <t xml:space="preserve">D 07.01.01 </t>
  </si>
  <si>
    <t>D 08.00.00</t>
  </si>
  <si>
    <t>ELEMENTY ULIC</t>
  </si>
  <si>
    <t>D 08.01.01
45233000-9</t>
  </si>
  <si>
    <t>KRAWĘŻNIKI BETONOWE
CPV: Roboty w zakresie konstruowania, fundamentowania oraz wykonywania nawierzchni autostrad, dróg</t>
  </si>
  <si>
    <t>D 08.01.01</t>
  </si>
  <si>
    <t>D 08.03.01</t>
  </si>
  <si>
    <t xml:space="preserve">RAZEM NETTO </t>
  </si>
  <si>
    <t xml:space="preserve">VAT (23%) </t>
  </si>
  <si>
    <t xml:space="preserve">RAZEM BRUTTO </t>
  </si>
  <si>
    <t>dla zadania:</t>
  </si>
  <si>
    <t xml:space="preserve">ul. Kościuszki
</t>
  </si>
  <si>
    <t>- ul. Kościuszki</t>
  </si>
  <si>
    <t xml:space="preserve">D 01.02.03.                                         </t>
  </si>
  <si>
    <t>Mechaniczne usunięcie żywopłotu wzdłuż chodnika -  z transportowaniem urobku na odkład (składowisko Wykonawcy)</t>
  </si>
  <si>
    <t>t</t>
  </si>
  <si>
    <t>ul. Kościuszki</t>
  </si>
  <si>
    <t>Sadzenie drzew i krzewów liściastych naturalnych na terenie płaskim w gruncie kat. III z zaprawą dołów ś. Głbok. 0,5 m</t>
  </si>
  <si>
    <t>Mechaniczne wykonanie koryta na gł. 5 cm pod kamień ozdobny</t>
  </si>
  <si>
    <t>Mechaniczne usunięcie warstwy ziemi urodzajnej (humusu) - o grubości do 10 cm z transportowaniem urobku na odkład (składowisko Wykonawcy)</t>
  </si>
  <si>
    <t>Rozebranie nawierzchni zjazdów trylinka - gruz z wywozem i utylizacją</t>
  </si>
  <si>
    <t>Rozebranie nawierzchni chodników i zjazdów z płytek chodnikowych - gruz z wywozem i utylizacją</t>
  </si>
  <si>
    <t>Wykonanie wykopów mechanicznie w gr. kat. I-V na głębokości 25 cm (chodnik) z transportem urobku na składowisko Wykonawcy</t>
  </si>
  <si>
    <t>D 02.01.02</t>
  </si>
  <si>
    <t>m3</t>
  </si>
  <si>
    <t>Wykonanie wykopów mechanicznie w gr. kat. I-V na głębokości 35 cm - zjazdy</t>
  </si>
  <si>
    <t>Wykonanie studzienek ściekowych fi 500 wraz z osadnikiem głębokości 1,5 m oraz włączeniem w istniejącą kanalizację (wymiana istniejących wpustów na nowe oraz przyłączyć fi 160 na nowe)</t>
  </si>
  <si>
    <t>- Kościuszki</t>
  </si>
  <si>
    <t>D 03.02.02</t>
  </si>
  <si>
    <t>D 03.02.03</t>
  </si>
  <si>
    <t>D 03.02.04</t>
  </si>
  <si>
    <t>Regulacja zaworów ( gaz, woda, hydranty ziemne ) jezdnia, chodnik, zjazdy</t>
  </si>
  <si>
    <t>Regulacja studzienek kanalizacyjnych teleskopowe jezdnia, chodnik, zjazdy</t>
  </si>
  <si>
    <t>Regulacja studzienek kanalizacyjnych sanitarne jezdnia, chodnik, zjazdy</t>
  </si>
  <si>
    <t>D 03.02.05</t>
  </si>
  <si>
    <t>Regulacja kratek ściekowych - jezdnia</t>
  </si>
  <si>
    <t>D 03.02.06</t>
  </si>
  <si>
    <t>Studzienki do zasypania betonem B-1,5 (stara sieć w chodniku)</t>
  </si>
  <si>
    <t>D 03.02.07</t>
  </si>
  <si>
    <t xml:space="preserve">Regulacja studzienek telekomunikacyjnych i hydrantów w chodniku </t>
  </si>
  <si>
    <t xml:space="preserve">szt. </t>
  </si>
  <si>
    <t>nawierzchnia - skropienie warstw konstrukcyjnych emulsją asfaltową ( jezdnia )</t>
  </si>
  <si>
    <t>Warstwa odsączająca z piasku gr. 7-10 cm zagęszczana mechanicznie 9 ( zjazdy i chodniki )</t>
  </si>
  <si>
    <t>Wykonanie podbudowy zasadniczej z mieszanki związanej (chudego betonu B-7,5),  gr. w-wy 15cm (zjazdy)</t>
  </si>
  <si>
    <t>Wykonanie podbudowy zasadniczej z mieszanki związanej (chudego betonu) B-7,5  gr. w-wy 10cm ( chodnik )</t>
  </si>
  <si>
    <t>Wykonanie nawierzchni z kostki brukowej betonowej czerwonej starobruk o gr. 8 cm na podsypce cementowo-piaskowej gr.4cm (zjazdy)</t>
  </si>
  <si>
    <t>Wykonanie nawierzchni z kostki brukowej betonowej szarej starobruk o gr. 6 cm na podsypce cementowo-piaskowej gr.3cm (chodnik)</t>
  </si>
  <si>
    <t>Zagospodarowanie terenów zielonych ( kamień ozdobny ) gr. 5 cm - 10 t</t>
  </si>
  <si>
    <t>Agrowłóknina ( zakup i ułożenie )</t>
  </si>
  <si>
    <t>Ręczne plantowanie powierzchni gruntu rodzimego</t>
  </si>
  <si>
    <t>Oznakowanie poziome mechaniczne malowanie lini na przejściach dla pieszych i jezdni materiałami grubowarstwowymi chlorokauczukową</t>
  </si>
  <si>
    <t>D 07.01.02</t>
  </si>
  <si>
    <t>szt</t>
  </si>
  <si>
    <t>Ustawienie oznakowania pionowego ( słupki 7 )</t>
  </si>
  <si>
    <t>Ustawienie oznakowania pionowego ( tarcze 7 )</t>
  </si>
  <si>
    <t>Ustawienie obrzeży betonowych o wymiarach 6/20/100 (na ławie betonowej i z oporem) na podsypce cementowo-piaskowej B-10</t>
  </si>
  <si>
    <t>Krawężnik betonowy o wymiarach 15x30cm (wystający 12 cm) z wykonaniem ławy betonowej z oporem na betonie C12/15 na podsypce cementowo-piaskowej 1:4 gr. 5cm</t>
  </si>
  <si>
    <t>Opracowanie projektu czasowej organizacji ruchu na czas trwania remontu</t>
  </si>
  <si>
    <t>kpl</t>
  </si>
  <si>
    <t>ORGANIZACJA RUCHU</t>
  </si>
  <si>
    <t>D 09.00.00</t>
  </si>
  <si>
    <t>PROJEKT CZASOWEJ ORGANIZACJI RUCHU</t>
  </si>
  <si>
    <t>Poprawienie uszkodzonej i zaniżonej kostki na wysepkach</t>
  </si>
  <si>
    <t>PRZEDMIAR ROBÓT</t>
  </si>
  <si>
    <t>Frezowanie  istniejącej jezdni asfaltowej wraz z odwozem pofrezu na składowisko Zamawiającego do 2 km. Pofrez pozostanie własnością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</si>
</sst>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sz val="11"/>
      <color indexed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 wrapText="1" shrinkToFit="1"/>
    </xf>
    <xf numFmtId="4" fontId="0" fillId="0" borderId="0" xfId="0" applyNumberFormat="1"/>
    <xf numFmtId="0" fontId="2" fillId="0" borderId="23" xfId="0" applyNumberFormat="1" applyFont="1" applyFill="1" applyBorder="1" applyAlignment="1">
      <alignment horizontal="center" vertical="center" wrapText="1"/>
    </xf>
    <xf numFmtId="0" fontId="2" fillId="7" borderId="23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49" fontId="1" fillId="7" borderId="20" xfId="0" applyNumberFormat="1" applyFont="1" applyFill="1" applyBorder="1" applyAlignment="1">
      <alignment horizontal="left" vertical="center" wrapText="1"/>
    </xf>
    <xf numFmtId="1" fontId="2" fillId="7" borderId="20" xfId="0" applyNumberFormat="1" applyFont="1" applyFill="1" applyBorder="1" applyAlignment="1">
      <alignment horizontal="center" vertical="center" wrapText="1"/>
    </xf>
    <xf numFmtId="4" fontId="2" fillId="7" borderId="20" xfId="0" applyNumberFormat="1" applyFont="1" applyFill="1" applyBorder="1" applyAlignment="1">
      <alignment horizontal="center" vertical="center"/>
    </xf>
    <xf numFmtId="4" fontId="2" fillId="7" borderId="21" xfId="0" applyNumberFormat="1" applyFont="1" applyFill="1" applyBorder="1" applyAlignment="1">
      <alignment horizontal="center" vertical="center" wrapText="1"/>
    </xf>
    <xf numFmtId="0" fontId="1" fillId="8" borderId="23" xfId="0" applyNumberFormat="1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49" fontId="1" fillId="8" borderId="20" xfId="0" applyNumberFormat="1" applyFont="1" applyFill="1" applyBorder="1" applyAlignment="1">
      <alignment horizontal="left" vertical="center" wrapText="1"/>
    </xf>
    <xf numFmtId="1" fontId="1" fillId="8" borderId="20" xfId="0" applyNumberFormat="1" applyFont="1" applyFill="1" applyBorder="1" applyAlignment="1">
      <alignment horizontal="center" vertical="center" wrapText="1"/>
    </xf>
    <xf numFmtId="4" fontId="1" fillId="8" borderId="20" xfId="0" applyNumberFormat="1" applyFont="1" applyFill="1" applyBorder="1" applyAlignment="1">
      <alignment horizontal="center" vertical="center"/>
    </xf>
    <xf numFmtId="4" fontId="1" fillId="8" borderId="21" xfId="0" applyNumberFormat="1" applyFont="1" applyFill="1" applyBorder="1" applyAlignment="1">
      <alignment horizontal="center" vertical="center" wrapText="1"/>
    </xf>
    <xf numFmtId="49" fontId="2" fillId="0" borderId="20" xfId="0" quotePrefix="1" applyNumberFormat="1" applyFont="1" applyFill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8" fillId="6" borderId="0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8"/>
  <sheetViews>
    <sheetView tabSelected="1" topLeftCell="A14" workbookViewId="0">
      <selection activeCell="C20" sqref="C20"/>
    </sheetView>
  </sheetViews>
  <sheetFormatPr defaultRowHeight="15" x14ac:dyDescent="0.25"/>
  <cols>
    <col min="2" max="2" width="11.140625" customWidth="1"/>
    <col min="3" max="3" width="79.5703125" customWidth="1"/>
    <col min="4" max="4" width="7.28515625" customWidth="1"/>
    <col min="6" max="6" width="8.85546875" customWidth="1"/>
    <col min="7" max="7" width="16" customWidth="1"/>
    <col min="9" max="9" width="13.5703125" bestFit="1" customWidth="1"/>
  </cols>
  <sheetData>
    <row r="3" spans="1:9" ht="23.25" x14ac:dyDescent="0.25">
      <c r="A3" s="102" t="s">
        <v>143</v>
      </c>
      <c r="B3" s="103"/>
      <c r="C3" s="103"/>
      <c r="D3" s="103"/>
      <c r="E3" s="103"/>
      <c r="F3" s="103"/>
      <c r="G3" s="104"/>
    </row>
    <row r="4" spans="1:9" ht="15.75" x14ac:dyDescent="0.25">
      <c r="A4" s="105" t="s">
        <v>90</v>
      </c>
      <c r="B4" s="106"/>
      <c r="C4" s="106"/>
      <c r="D4" s="106"/>
      <c r="E4" s="106"/>
      <c r="F4" s="106"/>
      <c r="G4" s="107"/>
    </row>
    <row r="5" spans="1:9" ht="24" thickBot="1" x14ac:dyDescent="0.3">
      <c r="A5" s="108" t="s">
        <v>91</v>
      </c>
      <c r="B5" s="108"/>
      <c r="C5" s="108"/>
      <c r="D5" s="108"/>
      <c r="E5" s="108"/>
      <c r="F5" s="108"/>
      <c r="G5" s="108"/>
    </row>
    <row r="6" spans="1:9" ht="15.75" thickTop="1" x14ac:dyDescent="0.25">
      <c r="A6" s="109" t="s">
        <v>2</v>
      </c>
      <c r="B6" s="112" t="s">
        <v>3</v>
      </c>
      <c r="C6" s="115" t="s">
        <v>4</v>
      </c>
      <c r="D6" s="118" t="s">
        <v>5</v>
      </c>
      <c r="E6" s="118"/>
      <c r="F6" s="120" t="s">
        <v>6</v>
      </c>
      <c r="G6" s="123" t="s">
        <v>7</v>
      </c>
    </row>
    <row r="7" spans="1:9" x14ac:dyDescent="0.25">
      <c r="A7" s="110"/>
      <c r="B7" s="113"/>
      <c r="C7" s="116"/>
      <c r="D7" s="119"/>
      <c r="E7" s="119"/>
      <c r="F7" s="121"/>
      <c r="G7" s="124"/>
    </row>
    <row r="8" spans="1:9" ht="15.75" thickBot="1" x14ac:dyDescent="0.3">
      <c r="A8" s="111"/>
      <c r="B8" s="114"/>
      <c r="C8" s="117"/>
      <c r="D8" s="1" t="s">
        <v>8</v>
      </c>
      <c r="E8" s="2" t="s">
        <v>9</v>
      </c>
      <c r="F8" s="122"/>
      <c r="G8" s="125"/>
    </row>
    <row r="9" spans="1:9" ht="15.75" thickTop="1" x14ac:dyDescent="0.25">
      <c r="A9" s="3">
        <v>1</v>
      </c>
      <c r="B9" s="4">
        <v>2</v>
      </c>
      <c r="C9" s="5" t="s">
        <v>10</v>
      </c>
      <c r="D9" s="6">
        <v>4</v>
      </c>
      <c r="E9" s="6">
        <v>5</v>
      </c>
      <c r="F9" s="6">
        <v>6</v>
      </c>
      <c r="G9" s="7">
        <v>7</v>
      </c>
    </row>
    <row r="10" spans="1:9" ht="60" x14ac:dyDescent="0.25">
      <c r="A10" s="8"/>
      <c r="B10" s="9" t="s">
        <v>11</v>
      </c>
      <c r="C10" s="10" t="s">
        <v>12</v>
      </c>
      <c r="D10" s="9" t="s">
        <v>13</v>
      </c>
      <c r="E10" s="11" t="s">
        <v>13</v>
      </c>
      <c r="F10" s="11" t="s">
        <v>13</v>
      </c>
      <c r="G10" s="12">
        <f>G11+G14+G19</f>
        <v>0</v>
      </c>
    </row>
    <row r="11" spans="1:9" ht="93" customHeight="1" x14ac:dyDescent="0.25">
      <c r="A11" s="13"/>
      <c r="B11" s="14" t="s">
        <v>14</v>
      </c>
      <c r="C11" s="15" t="s">
        <v>15</v>
      </c>
      <c r="D11" s="16" t="s">
        <v>13</v>
      </c>
      <c r="E11" s="17" t="s">
        <v>13</v>
      </c>
      <c r="F11" s="17" t="s">
        <v>13</v>
      </c>
      <c r="G11" s="18">
        <f>G12</f>
        <v>0</v>
      </c>
      <c r="I11" s="84"/>
    </row>
    <row r="12" spans="1:9" x14ac:dyDescent="0.25">
      <c r="A12" s="19">
        <v>1</v>
      </c>
      <c r="B12" s="20" t="s">
        <v>16</v>
      </c>
      <c r="C12" s="21" t="s">
        <v>17</v>
      </c>
      <c r="D12" s="22" t="s">
        <v>18</v>
      </c>
      <c r="E12" s="23">
        <v>0.55000000000000004</v>
      </c>
      <c r="F12" s="24"/>
      <c r="G12" s="25">
        <f>ROUND(E12*F12,2)</f>
        <v>0</v>
      </c>
    </row>
    <row r="13" spans="1:9" x14ac:dyDescent="0.25">
      <c r="A13" s="26"/>
      <c r="B13" s="27"/>
      <c r="C13" s="28" t="s">
        <v>92</v>
      </c>
      <c r="D13" s="27"/>
      <c r="E13" s="29"/>
      <c r="F13" s="30"/>
      <c r="G13" s="31"/>
    </row>
    <row r="14" spans="1:9" ht="30" x14ac:dyDescent="0.25">
      <c r="A14" s="13"/>
      <c r="B14" s="14" t="s">
        <v>19</v>
      </c>
      <c r="C14" s="15" t="s">
        <v>20</v>
      </c>
      <c r="D14" s="16" t="s">
        <v>13</v>
      </c>
      <c r="E14" s="17" t="s">
        <v>13</v>
      </c>
      <c r="F14" s="14" t="s">
        <v>13</v>
      </c>
      <c r="G14" s="18">
        <f>SUM(G15+G17)</f>
        <v>0</v>
      </c>
    </row>
    <row r="15" spans="1:9" ht="30" customHeight="1" x14ac:dyDescent="0.25">
      <c r="A15" s="32">
        <v>2</v>
      </c>
      <c r="B15" s="33" t="s">
        <v>21</v>
      </c>
      <c r="C15" s="34" t="s">
        <v>99</v>
      </c>
      <c r="D15" s="27" t="s">
        <v>22</v>
      </c>
      <c r="E15" s="35">
        <v>100</v>
      </c>
      <c r="F15" s="30"/>
      <c r="G15" s="31">
        <f>ROUND(E15*F15,2)</f>
        <v>0</v>
      </c>
    </row>
    <row r="16" spans="1:9" x14ac:dyDescent="0.25">
      <c r="A16" s="36"/>
      <c r="B16" s="27"/>
      <c r="C16" s="28" t="s">
        <v>92</v>
      </c>
      <c r="D16" s="27"/>
      <c r="E16" s="35"/>
      <c r="F16" s="30"/>
      <c r="G16" s="31"/>
    </row>
    <row r="17" spans="1:7" ht="30" x14ac:dyDescent="0.25">
      <c r="A17" s="36">
        <v>3</v>
      </c>
      <c r="B17" s="33" t="s">
        <v>93</v>
      </c>
      <c r="C17" s="34" t="s">
        <v>94</v>
      </c>
      <c r="D17" s="27" t="s">
        <v>0</v>
      </c>
      <c r="E17" s="35">
        <v>59</v>
      </c>
      <c r="F17" s="30"/>
      <c r="G17" s="31">
        <f t="shared" ref="G17" si="0">ROUND(E17*F17,2)</f>
        <v>0</v>
      </c>
    </row>
    <row r="18" spans="1:7" x14ac:dyDescent="0.25">
      <c r="A18" s="36"/>
      <c r="B18" s="33"/>
      <c r="C18" s="28" t="s">
        <v>92</v>
      </c>
      <c r="D18" s="27"/>
      <c r="E18" s="35"/>
      <c r="F18" s="30"/>
      <c r="G18" s="31"/>
    </row>
    <row r="19" spans="1:7" ht="30" x14ac:dyDescent="0.25">
      <c r="A19" s="37"/>
      <c r="B19" s="14" t="s">
        <v>23</v>
      </c>
      <c r="C19" s="38" t="s">
        <v>24</v>
      </c>
      <c r="D19" s="16" t="s">
        <v>13</v>
      </c>
      <c r="E19" s="17" t="s">
        <v>13</v>
      </c>
      <c r="F19" s="14" t="s">
        <v>13</v>
      </c>
      <c r="G19" s="18">
        <f>G20+G22+G24+G26+G28+G30</f>
        <v>0</v>
      </c>
    </row>
    <row r="20" spans="1:7" ht="30" x14ac:dyDescent="0.25">
      <c r="A20" s="39">
        <v>4</v>
      </c>
      <c r="B20" s="40" t="s">
        <v>25</v>
      </c>
      <c r="C20" s="126" t="s">
        <v>144</v>
      </c>
      <c r="D20" s="22" t="s">
        <v>22</v>
      </c>
      <c r="E20" s="42">
        <v>4125</v>
      </c>
      <c r="F20" s="24"/>
      <c r="G20" s="25">
        <f>ROUND(E20*F20,2)</f>
        <v>0</v>
      </c>
    </row>
    <row r="21" spans="1:7" x14ac:dyDescent="0.25">
      <c r="A21" s="36"/>
      <c r="B21" s="27"/>
      <c r="C21" s="28" t="s">
        <v>92</v>
      </c>
      <c r="D21" s="27"/>
      <c r="E21" s="42"/>
      <c r="F21" s="30"/>
      <c r="G21" s="31"/>
    </row>
    <row r="22" spans="1:7" ht="17.25" x14ac:dyDescent="0.25">
      <c r="A22" s="43">
        <v>5</v>
      </c>
      <c r="B22" s="22" t="s">
        <v>25</v>
      </c>
      <c r="C22" s="21" t="s">
        <v>100</v>
      </c>
      <c r="D22" s="22" t="s">
        <v>22</v>
      </c>
      <c r="E22" s="42">
        <v>106</v>
      </c>
      <c r="F22" s="24"/>
      <c r="G22" s="25">
        <f>ROUND(E22*F22,2)</f>
        <v>0</v>
      </c>
    </row>
    <row r="23" spans="1:7" x14ac:dyDescent="0.25">
      <c r="A23" s="36"/>
      <c r="B23" s="27"/>
      <c r="C23" s="28" t="s">
        <v>92</v>
      </c>
      <c r="D23" s="27"/>
      <c r="E23" s="35"/>
      <c r="F23" s="30"/>
      <c r="G23" s="31"/>
    </row>
    <row r="24" spans="1:7" ht="30" x14ac:dyDescent="0.25">
      <c r="A24" s="43">
        <f>A22+1</f>
        <v>6</v>
      </c>
      <c r="B24" s="22" t="s">
        <v>25</v>
      </c>
      <c r="C24" s="21" t="s">
        <v>101</v>
      </c>
      <c r="D24" s="22" t="s">
        <v>22</v>
      </c>
      <c r="E24" s="42">
        <v>282</v>
      </c>
      <c r="F24" s="44"/>
      <c r="G24" s="25">
        <f>ROUND(E24*F24,2)</f>
        <v>0</v>
      </c>
    </row>
    <row r="25" spans="1:7" x14ac:dyDescent="0.25">
      <c r="A25" s="36"/>
      <c r="B25" s="27"/>
      <c r="C25" s="28" t="s">
        <v>92</v>
      </c>
      <c r="D25" s="27"/>
      <c r="E25" s="42"/>
      <c r="F25" s="30"/>
      <c r="G25" s="31"/>
    </row>
    <row r="26" spans="1:7" ht="21" customHeight="1" x14ac:dyDescent="0.25">
      <c r="A26" s="43">
        <f>A24+1</f>
        <v>7</v>
      </c>
      <c r="B26" s="22" t="s">
        <v>25</v>
      </c>
      <c r="C26" s="41" t="s">
        <v>26</v>
      </c>
      <c r="D26" s="22" t="s">
        <v>1</v>
      </c>
      <c r="E26" s="42">
        <v>225</v>
      </c>
      <c r="F26" s="44"/>
      <c r="G26" s="25">
        <f>ROUND(E26*F26,2)</f>
        <v>0</v>
      </c>
    </row>
    <row r="27" spans="1:7" x14ac:dyDescent="0.25">
      <c r="A27" s="36"/>
      <c r="B27" s="27"/>
      <c r="C27" s="28" t="s">
        <v>92</v>
      </c>
      <c r="D27" s="27"/>
      <c r="E27" s="35"/>
      <c r="F27" s="30"/>
      <c r="G27" s="31"/>
    </row>
    <row r="28" spans="1:7" ht="48" customHeight="1" x14ac:dyDescent="0.25">
      <c r="A28" s="43">
        <v>8</v>
      </c>
      <c r="B28" s="22" t="s">
        <v>25</v>
      </c>
      <c r="C28" s="41" t="s">
        <v>27</v>
      </c>
      <c r="D28" s="22" t="s">
        <v>28</v>
      </c>
      <c r="E28" s="42">
        <v>11</v>
      </c>
      <c r="F28" s="24"/>
      <c r="G28" s="45">
        <f>ROUND(E28*F28,2)</f>
        <v>0</v>
      </c>
    </row>
    <row r="29" spans="1:7" x14ac:dyDescent="0.25">
      <c r="A29" s="36"/>
      <c r="B29" s="27"/>
      <c r="C29" s="28" t="s">
        <v>92</v>
      </c>
      <c r="D29" s="27"/>
      <c r="E29" s="35"/>
      <c r="F29" s="30"/>
      <c r="G29" s="31"/>
    </row>
    <row r="30" spans="1:7" x14ac:dyDescent="0.25">
      <c r="A30" s="39">
        <f>A28+1</f>
        <v>9</v>
      </c>
      <c r="B30" s="22" t="s">
        <v>25</v>
      </c>
      <c r="C30" s="41" t="s">
        <v>29</v>
      </c>
      <c r="D30" s="22" t="s">
        <v>28</v>
      </c>
      <c r="E30" s="42">
        <v>14</v>
      </c>
      <c r="F30" s="24"/>
      <c r="G30" s="25">
        <f>ROUND(E30*F30,2)</f>
        <v>0</v>
      </c>
    </row>
    <row r="31" spans="1:7" x14ac:dyDescent="0.25">
      <c r="A31" s="36"/>
      <c r="B31" s="27"/>
      <c r="C31" s="28" t="s">
        <v>92</v>
      </c>
      <c r="D31" s="27"/>
      <c r="E31" s="35"/>
      <c r="F31" s="30"/>
      <c r="G31" s="31"/>
    </row>
    <row r="32" spans="1:7" x14ac:dyDescent="0.25">
      <c r="A32" s="46"/>
      <c r="B32" s="47" t="s">
        <v>30</v>
      </c>
      <c r="C32" s="48" t="s">
        <v>31</v>
      </c>
      <c r="D32" s="49" t="s">
        <v>13</v>
      </c>
      <c r="E32" s="50" t="s">
        <v>13</v>
      </c>
      <c r="F32" s="51" t="s">
        <v>13</v>
      </c>
      <c r="G32" s="12">
        <f>G33</f>
        <v>0</v>
      </c>
    </row>
    <row r="33" spans="1:7" ht="78" customHeight="1" x14ac:dyDescent="0.25">
      <c r="A33" s="52"/>
      <c r="B33" s="53" t="s">
        <v>32</v>
      </c>
      <c r="C33" s="54" t="s">
        <v>33</v>
      </c>
      <c r="D33" s="16" t="s">
        <v>13</v>
      </c>
      <c r="E33" s="17" t="s">
        <v>13</v>
      </c>
      <c r="F33" s="17" t="s">
        <v>13</v>
      </c>
      <c r="G33" s="18">
        <f>G34+G36</f>
        <v>0</v>
      </c>
    </row>
    <row r="34" spans="1:7" ht="87" customHeight="1" x14ac:dyDescent="0.25">
      <c r="A34" s="19">
        <f>A30+1</f>
        <v>10</v>
      </c>
      <c r="B34" s="55" t="s">
        <v>34</v>
      </c>
      <c r="C34" s="21" t="s">
        <v>102</v>
      </c>
      <c r="D34" s="22" t="s">
        <v>35</v>
      </c>
      <c r="E34" s="42">
        <v>203</v>
      </c>
      <c r="F34" s="24"/>
      <c r="G34" s="25">
        <f>E34*F34</f>
        <v>0</v>
      </c>
    </row>
    <row r="35" spans="1:7" ht="21" customHeight="1" x14ac:dyDescent="0.25">
      <c r="A35" s="26"/>
      <c r="B35" s="33"/>
      <c r="C35" s="28" t="s">
        <v>92</v>
      </c>
      <c r="D35" s="27"/>
      <c r="E35" s="35"/>
      <c r="F35" s="30"/>
      <c r="G35" s="31"/>
    </row>
    <row r="36" spans="1:7" ht="31.5" customHeight="1" x14ac:dyDescent="0.25">
      <c r="A36" s="22"/>
      <c r="B36" s="22" t="s">
        <v>103</v>
      </c>
      <c r="C36" s="28" t="s">
        <v>105</v>
      </c>
      <c r="D36" s="27" t="s">
        <v>104</v>
      </c>
      <c r="E36" s="35">
        <v>123</v>
      </c>
      <c r="F36" s="30"/>
      <c r="G36" s="31">
        <f>E36*F36</f>
        <v>0</v>
      </c>
    </row>
    <row r="37" spans="1:7" x14ac:dyDescent="0.25">
      <c r="A37" s="22"/>
      <c r="B37" s="22"/>
      <c r="C37" s="28" t="s">
        <v>92</v>
      </c>
      <c r="D37" s="27"/>
      <c r="E37" s="35"/>
      <c r="F37" s="30"/>
      <c r="G37" s="31"/>
    </row>
    <row r="38" spans="1:7" x14ac:dyDescent="0.25">
      <c r="A38" s="46"/>
      <c r="B38" s="9" t="s">
        <v>36</v>
      </c>
      <c r="C38" s="48" t="s">
        <v>37</v>
      </c>
      <c r="D38" s="49" t="s">
        <v>13</v>
      </c>
      <c r="E38" s="50" t="s">
        <v>13</v>
      </c>
      <c r="F38" s="51" t="s">
        <v>13</v>
      </c>
      <c r="G38" s="12">
        <f>G39</f>
        <v>0</v>
      </c>
    </row>
    <row r="39" spans="1:7" ht="45" x14ac:dyDescent="0.25">
      <c r="A39" s="56"/>
      <c r="B39" s="53" t="s">
        <v>38</v>
      </c>
      <c r="C39" s="54" t="s">
        <v>39</v>
      </c>
      <c r="D39" s="16" t="s">
        <v>13</v>
      </c>
      <c r="E39" s="17" t="s">
        <v>13</v>
      </c>
      <c r="F39" s="17" t="s">
        <v>13</v>
      </c>
      <c r="G39" s="18">
        <f>G40+G42+G44+G46+G48+G50+G52</f>
        <v>0</v>
      </c>
    </row>
    <row r="40" spans="1:7" ht="45" x14ac:dyDescent="0.25">
      <c r="A40" s="19">
        <f>A34+1</f>
        <v>11</v>
      </c>
      <c r="B40" s="55" t="s">
        <v>40</v>
      </c>
      <c r="C40" s="21" t="s">
        <v>106</v>
      </c>
      <c r="D40" s="24" t="s">
        <v>28</v>
      </c>
      <c r="E40" s="24">
        <v>11</v>
      </c>
      <c r="F40" s="24"/>
      <c r="G40" s="25">
        <f>E40*F40</f>
        <v>0</v>
      </c>
    </row>
    <row r="41" spans="1:7" x14ac:dyDescent="0.25">
      <c r="A41" s="26"/>
      <c r="B41" s="33"/>
      <c r="C41" s="28" t="s">
        <v>107</v>
      </c>
      <c r="D41" s="30"/>
      <c r="E41" s="30"/>
      <c r="F41" s="30"/>
      <c r="G41" s="25"/>
    </row>
    <row r="42" spans="1:7" x14ac:dyDescent="0.25">
      <c r="A42" s="26">
        <v>12</v>
      </c>
      <c r="B42" s="33" t="s">
        <v>108</v>
      </c>
      <c r="C42" s="28" t="s">
        <v>113</v>
      </c>
      <c r="D42" s="30" t="s">
        <v>28</v>
      </c>
      <c r="E42" s="30">
        <v>11</v>
      </c>
      <c r="F42" s="30"/>
      <c r="G42" s="25">
        <f t="shared" ref="G42:G52" si="1">E42*F42</f>
        <v>0</v>
      </c>
    </row>
    <row r="43" spans="1:7" x14ac:dyDescent="0.25">
      <c r="A43" s="26"/>
      <c r="B43" s="33"/>
      <c r="C43" s="28" t="s">
        <v>107</v>
      </c>
      <c r="D43" s="30"/>
      <c r="E43" s="30"/>
      <c r="F43" s="30"/>
      <c r="G43" s="25"/>
    </row>
    <row r="44" spans="1:7" x14ac:dyDescent="0.25">
      <c r="A44" s="26">
        <v>13</v>
      </c>
      <c r="B44" s="33" t="s">
        <v>109</v>
      </c>
      <c r="C44" s="28" t="s">
        <v>112</v>
      </c>
      <c r="D44" s="30" t="s">
        <v>28</v>
      </c>
      <c r="E44" s="30">
        <v>6</v>
      </c>
      <c r="F44" s="30"/>
      <c r="G44" s="25">
        <f t="shared" si="1"/>
        <v>0</v>
      </c>
    </row>
    <row r="45" spans="1:7" x14ac:dyDescent="0.25">
      <c r="A45" s="26"/>
      <c r="B45" s="33"/>
      <c r="C45" s="28" t="s">
        <v>107</v>
      </c>
      <c r="D45" s="30"/>
      <c r="E45" s="30"/>
      <c r="F45" s="30"/>
      <c r="G45" s="25"/>
    </row>
    <row r="46" spans="1:7" x14ac:dyDescent="0.25">
      <c r="A46" s="26">
        <v>14</v>
      </c>
      <c r="B46" s="33" t="s">
        <v>110</v>
      </c>
      <c r="C46" s="28" t="s">
        <v>111</v>
      </c>
      <c r="D46" s="30" t="s">
        <v>28</v>
      </c>
      <c r="E46" s="30">
        <v>40</v>
      </c>
      <c r="F46" s="30"/>
      <c r="G46" s="25">
        <f t="shared" si="1"/>
        <v>0</v>
      </c>
    </row>
    <row r="47" spans="1:7" x14ac:dyDescent="0.25">
      <c r="A47" s="26"/>
      <c r="B47" s="33"/>
      <c r="C47" s="28" t="s">
        <v>107</v>
      </c>
      <c r="D47" s="30"/>
      <c r="E47" s="30"/>
      <c r="F47" s="30"/>
      <c r="G47" s="25"/>
    </row>
    <row r="48" spans="1:7" x14ac:dyDescent="0.25">
      <c r="A48" s="26">
        <v>15</v>
      </c>
      <c r="B48" s="33" t="s">
        <v>114</v>
      </c>
      <c r="C48" s="28" t="s">
        <v>115</v>
      </c>
      <c r="D48" s="30" t="s">
        <v>28</v>
      </c>
      <c r="E48" s="30">
        <v>11</v>
      </c>
      <c r="F48" s="30"/>
      <c r="G48" s="25">
        <f t="shared" si="1"/>
        <v>0</v>
      </c>
    </row>
    <row r="49" spans="1:7" x14ac:dyDescent="0.25">
      <c r="A49" s="26"/>
      <c r="B49" s="33"/>
      <c r="C49" s="28" t="s">
        <v>107</v>
      </c>
      <c r="D49" s="30"/>
      <c r="E49" s="30"/>
      <c r="F49" s="30"/>
      <c r="G49" s="25"/>
    </row>
    <row r="50" spans="1:7" x14ac:dyDescent="0.25">
      <c r="A50" s="26">
        <v>16</v>
      </c>
      <c r="B50" s="33" t="s">
        <v>116</v>
      </c>
      <c r="C50" s="28" t="s">
        <v>117</v>
      </c>
      <c r="D50" s="30" t="s">
        <v>28</v>
      </c>
      <c r="E50" s="30">
        <v>2</v>
      </c>
      <c r="F50" s="30"/>
      <c r="G50" s="25">
        <f t="shared" si="1"/>
        <v>0</v>
      </c>
    </row>
    <row r="51" spans="1:7" x14ac:dyDescent="0.25">
      <c r="A51" s="26"/>
      <c r="B51" s="33"/>
      <c r="C51" s="28" t="s">
        <v>107</v>
      </c>
      <c r="D51" s="30"/>
      <c r="E51" s="30"/>
      <c r="F51" s="30"/>
      <c r="G51" s="25"/>
    </row>
    <row r="52" spans="1:7" x14ac:dyDescent="0.25">
      <c r="A52" s="26">
        <v>17</v>
      </c>
      <c r="B52" s="33" t="s">
        <v>118</v>
      </c>
      <c r="C52" s="28" t="s">
        <v>119</v>
      </c>
      <c r="D52" s="30" t="s">
        <v>120</v>
      </c>
      <c r="E52" s="30">
        <v>4</v>
      </c>
      <c r="F52" s="30"/>
      <c r="G52" s="25">
        <f t="shared" si="1"/>
        <v>0</v>
      </c>
    </row>
    <row r="53" spans="1:7" x14ac:dyDescent="0.25">
      <c r="A53" s="36"/>
      <c r="B53" s="27"/>
      <c r="C53" s="28" t="s">
        <v>92</v>
      </c>
      <c r="D53" s="27"/>
      <c r="E53" s="35"/>
      <c r="F53" s="30"/>
      <c r="G53" s="31"/>
    </row>
    <row r="54" spans="1:7" x14ac:dyDescent="0.25">
      <c r="A54" s="57"/>
      <c r="B54" s="9" t="s">
        <v>41</v>
      </c>
      <c r="C54" s="10" t="s">
        <v>42</v>
      </c>
      <c r="D54" s="9" t="s">
        <v>13</v>
      </c>
      <c r="E54" s="11" t="s">
        <v>13</v>
      </c>
      <c r="F54" s="11" t="s">
        <v>13</v>
      </c>
      <c r="G54" s="12">
        <f>G55+G60+G69+G72</f>
        <v>0</v>
      </c>
    </row>
    <row r="55" spans="1:7" ht="69" customHeight="1" x14ac:dyDescent="0.25">
      <c r="A55" s="37"/>
      <c r="B55" s="14" t="s">
        <v>43</v>
      </c>
      <c r="C55" s="38" t="s">
        <v>44</v>
      </c>
      <c r="D55" s="16" t="s">
        <v>13</v>
      </c>
      <c r="E55" s="17" t="s">
        <v>13</v>
      </c>
      <c r="F55" s="17" t="s">
        <v>13</v>
      </c>
      <c r="G55" s="18">
        <f>SUM(G56:G59)</f>
        <v>0</v>
      </c>
    </row>
    <row r="56" spans="1:7" ht="60" customHeight="1" x14ac:dyDescent="0.25">
      <c r="A56" s="43">
        <v>18</v>
      </c>
      <c r="B56" s="22" t="s">
        <v>45</v>
      </c>
      <c r="C56" s="58" t="s">
        <v>46</v>
      </c>
      <c r="D56" s="22" t="s">
        <v>22</v>
      </c>
      <c r="E56" s="42">
        <v>123</v>
      </c>
      <c r="F56" s="24"/>
      <c r="G56" s="25">
        <f>ROUND(E56*F56,2)</f>
        <v>0</v>
      </c>
    </row>
    <row r="57" spans="1:7" x14ac:dyDescent="0.25">
      <c r="A57" s="36"/>
      <c r="B57" s="27"/>
      <c r="C57" s="28" t="s">
        <v>92</v>
      </c>
      <c r="D57" s="27"/>
      <c r="E57" s="35"/>
      <c r="F57" s="30"/>
      <c r="G57" s="31"/>
    </row>
    <row r="58" spans="1:7" ht="51" customHeight="1" x14ac:dyDescent="0.25">
      <c r="A58" s="43">
        <v>19</v>
      </c>
      <c r="B58" s="22" t="s">
        <v>45</v>
      </c>
      <c r="C58" s="58" t="s">
        <v>47</v>
      </c>
      <c r="D58" s="22" t="s">
        <v>22</v>
      </c>
      <c r="E58" s="42">
        <v>203</v>
      </c>
      <c r="F58" s="24"/>
      <c r="G58" s="25">
        <f>ROUND(E58*F58,2)</f>
        <v>0</v>
      </c>
    </row>
    <row r="59" spans="1:7" x14ac:dyDescent="0.25">
      <c r="A59" s="36"/>
      <c r="B59" s="27"/>
      <c r="C59" s="28" t="s">
        <v>92</v>
      </c>
      <c r="D59" s="27"/>
      <c r="E59" s="35"/>
      <c r="F59" s="30"/>
      <c r="G59" s="31"/>
    </row>
    <row r="60" spans="1:7" ht="91.5" customHeight="1" x14ac:dyDescent="0.25">
      <c r="A60" s="37"/>
      <c r="B60" s="14" t="s">
        <v>48</v>
      </c>
      <c r="C60" s="59" t="s">
        <v>49</v>
      </c>
      <c r="D60" s="16" t="s">
        <v>13</v>
      </c>
      <c r="E60" s="17" t="s">
        <v>13</v>
      </c>
      <c r="F60" s="17" t="s">
        <v>13</v>
      </c>
      <c r="G60" s="18">
        <f>G63+G67</f>
        <v>0</v>
      </c>
    </row>
    <row r="61" spans="1:7" x14ac:dyDescent="0.25">
      <c r="A61" s="43">
        <v>20</v>
      </c>
      <c r="B61" s="22" t="s">
        <v>50</v>
      </c>
      <c r="C61" s="60" t="s">
        <v>51</v>
      </c>
      <c r="D61" s="61"/>
      <c r="E61" s="42"/>
      <c r="F61" s="62"/>
      <c r="G61" s="63"/>
    </row>
    <row r="62" spans="1:7" ht="44.25" customHeight="1" x14ac:dyDescent="0.25">
      <c r="A62" s="64"/>
      <c r="B62" s="65"/>
      <c r="C62" s="60" t="s">
        <v>52</v>
      </c>
      <c r="D62" s="61"/>
      <c r="E62" s="42"/>
      <c r="F62" s="24"/>
      <c r="G62" s="25"/>
    </row>
    <row r="63" spans="1:7" ht="47.25" customHeight="1" x14ac:dyDescent="0.25">
      <c r="A63" s="36">
        <v>21</v>
      </c>
      <c r="B63" s="27"/>
      <c r="C63" s="28" t="s">
        <v>53</v>
      </c>
      <c r="D63" s="66" t="s">
        <v>22</v>
      </c>
      <c r="E63" s="35">
        <v>4125</v>
      </c>
      <c r="F63" s="30"/>
      <c r="G63" s="31">
        <f>E63*F63</f>
        <v>0</v>
      </c>
    </row>
    <row r="64" spans="1:7" x14ac:dyDescent="0.25">
      <c r="A64" s="26"/>
      <c r="B64" s="33"/>
      <c r="C64" s="67" t="s">
        <v>92</v>
      </c>
      <c r="D64" s="33"/>
      <c r="E64" s="68"/>
      <c r="F64" s="69"/>
      <c r="G64" s="70"/>
    </row>
    <row r="65" spans="1:9" ht="48" customHeight="1" x14ac:dyDescent="0.25">
      <c r="A65" s="43"/>
      <c r="B65" s="22" t="s">
        <v>50</v>
      </c>
      <c r="C65" s="60" t="s">
        <v>54</v>
      </c>
      <c r="D65" s="61"/>
      <c r="E65" s="42"/>
      <c r="F65" s="62"/>
      <c r="G65" s="63"/>
    </row>
    <row r="66" spans="1:9" ht="56.25" customHeight="1" x14ac:dyDescent="0.25">
      <c r="A66" s="64"/>
      <c r="B66" s="65"/>
      <c r="C66" s="60" t="s">
        <v>55</v>
      </c>
      <c r="D66" s="61"/>
      <c r="E66" s="42"/>
      <c r="F66" s="24"/>
      <c r="G66" s="25"/>
    </row>
    <row r="67" spans="1:9" ht="54.75" customHeight="1" x14ac:dyDescent="0.25">
      <c r="A67" s="36">
        <v>22</v>
      </c>
      <c r="B67" s="27"/>
      <c r="C67" s="28" t="s">
        <v>121</v>
      </c>
      <c r="D67" s="66" t="s">
        <v>22</v>
      </c>
      <c r="E67" s="35">
        <v>4125</v>
      </c>
      <c r="F67" s="30"/>
      <c r="G67" s="31">
        <f>E67*F67</f>
        <v>0</v>
      </c>
    </row>
    <row r="68" spans="1:9" x14ac:dyDescent="0.25">
      <c r="A68" s="26"/>
      <c r="B68" s="33"/>
      <c r="C68" s="67" t="s">
        <v>92</v>
      </c>
      <c r="D68" s="33"/>
      <c r="E68" s="68"/>
      <c r="F68" s="69"/>
      <c r="G68" s="70"/>
    </row>
    <row r="69" spans="1:9" ht="83.25" customHeight="1" x14ac:dyDescent="0.25">
      <c r="A69" s="71"/>
      <c r="B69" s="14" t="s">
        <v>56</v>
      </c>
      <c r="C69" s="38" t="s">
        <v>57</v>
      </c>
      <c r="D69" s="16" t="s">
        <v>13</v>
      </c>
      <c r="E69" s="17" t="s">
        <v>13</v>
      </c>
      <c r="F69" s="17" t="s">
        <v>13</v>
      </c>
      <c r="G69" s="18">
        <f>G70</f>
        <v>0</v>
      </c>
    </row>
    <row r="70" spans="1:9" ht="54.75" customHeight="1" x14ac:dyDescent="0.25">
      <c r="A70" s="43">
        <v>23</v>
      </c>
      <c r="B70" s="22" t="s">
        <v>58</v>
      </c>
      <c r="C70" s="21" t="s">
        <v>122</v>
      </c>
      <c r="D70" s="61" t="s">
        <v>22</v>
      </c>
      <c r="E70" s="72">
        <v>326</v>
      </c>
      <c r="F70" s="24"/>
      <c r="G70" s="25">
        <f>E70*F70</f>
        <v>0</v>
      </c>
    </row>
    <row r="71" spans="1:9" x14ac:dyDescent="0.25">
      <c r="A71" s="36"/>
      <c r="B71" s="27"/>
      <c r="C71" s="28" t="s">
        <v>92</v>
      </c>
      <c r="D71" s="27"/>
      <c r="E71" s="35"/>
      <c r="F71" s="30"/>
      <c r="G71" s="31"/>
    </row>
    <row r="72" spans="1:9" ht="69" customHeight="1" x14ac:dyDescent="0.25">
      <c r="A72" s="37"/>
      <c r="B72" s="14" t="s">
        <v>59</v>
      </c>
      <c r="C72" s="38" t="s">
        <v>60</v>
      </c>
      <c r="D72" s="16" t="s">
        <v>13</v>
      </c>
      <c r="E72" s="17" t="s">
        <v>13</v>
      </c>
      <c r="F72" s="17" t="s">
        <v>13</v>
      </c>
      <c r="G72" s="18">
        <f>G73+G75</f>
        <v>0</v>
      </c>
    </row>
    <row r="73" spans="1:9" ht="77.25" customHeight="1" x14ac:dyDescent="0.25">
      <c r="A73" s="43">
        <v>24</v>
      </c>
      <c r="B73" s="22" t="s">
        <v>61</v>
      </c>
      <c r="C73" s="21" t="s">
        <v>123</v>
      </c>
      <c r="D73" s="61" t="s">
        <v>22</v>
      </c>
      <c r="E73" s="42">
        <v>123</v>
      </c>
      <c r="F73" s="24"/>
      <c r="G73" s="25">
        <f>E73*F73</f>
        <v>0</v>
      </c>
    </row>
    <row r="74" spans="1:9" x14ac:dyDescent="0.25">
      <c r="A74" s="36"/>
      <c r="B74" s="27"/>
      <c r="C74" s="28" t="s">
        <v>92</v>
      </c>
      <c r="D74" s="27"/>
      <c r="E74" s="35"/>
      <c r="F74" s="30"/>
      <c r="G74" s="31"/>
    </row>
    <row r="75" spans="1:9" ht="50.25" customHeight="1" x14ac:dyDescent="0.25">
      <c r="A75" s="43">
        <f>A73+1</f>
        <v>25</v>
      </c>
      <c r="B75" s="22" t="s">
        <v>61</v>
      </c>
      <c r="C75" s="21" t="s">
        <v>124</v>
      </c>
      <c r="D75" s="61" t="s">
        <v>22</v>
      </c>
      <c r="E75" s="42">
        <v>203</v>
      </c>
      <c r="F75" s="24"/>
      <c r="G75" s="25">
        <f>E75*F75</f>
        <v>0</v>
      </c>
    </row>
    <row r="76" spans="1:9" x14ac:dyDescent="0.25">
      <c r="A76" s="36"/>
      <c r="B76" s="27"/>
      <c r="C76" s="28" t="s">
        <v>92</v>
      </c>
      <c r="D76" s="27"/>
      <c r="E76" s="35"/>
      <c r="F76" s="30"/>
      <c r="G76" s="31"/>
    </row>
    <row r="77" spans="1:9" x14ac:dyDescent="0.25">
      <c r="A77" s="73"/>
      <c r="B77" s="9" t="s">
        <v>62</v>
      </c>
      <c r="C77" s="10" t="s">
        <v>63</v>
      </c>
      <c r="D77" s="9" t="s">
        <v>13</v>
      </c>
      <c r="E77" s="11" t="s">
        <v>13</v>
      </c>
      <c r="F77" s="11" t="s">
        <v>13</v>
      </c>
      <c r="G77" s="12">
        <f>G81+G78</f>
        <v>0</v>
      </c>
    </row>
    <row r="78" spans="1:9" ht="87" customHeight="1" x14ac:dyDescent="0.25">
      <c r="A78" s="37"/>
      <c r="B78" s="14" t="s">
        <v>64</v>
      </c>
      <c r="C78" s="59" t="s">
        <v>65</v>
      </c>
      <c r="D78" s="16" t="s">
        <v>13</v>
      </c>
      <c r="E78" s="17" t="s">
        <v>13</v>
      </c>
      <c r="F78" s="17" t="s">
        <v>13</v>
      </c>
      <c r="G78" s="18">
        <f>G79</f>
        <v>0</v>
      </c>
      <c r="I78" s="84"/>
    </row>
    <row r="79" spans="1:9" ht="58.5" customHeight="1" x14ac:dyDescent="0.25">
      <c r="A79" s="43">
        <v>26</v>
      </c>
      <c r="B79" s="22" t="s">
        <v>66</v>
      </c>
      <c r="C79" s="21" t="s">
        <v>67</v>
      </c>
      <c r="D79" s="61" t="s">
        <v>22</v>
      </c>
      <c r="E79" s="42">
        <v>4125</v>
      </c>
      <c r="F79" s="24"/>
      <c r="G79" s="25">
        <f>E79*F79</f>
        <v>0</v>
      </c>
    </row>
    <row r="80" spans="1:9" x14ac:dyDescent="0.25">
      <c r="A80" s="36"/>
      <c r="B80" s="27"/>
      <c r="C80" s="28" t="s">
        <v>92</v>
      </c>
      <c r="D80" s="27"/>
      <c r="E80" s="35"/>
      <c r="F80" s="30"/>
      <c r="G80" s="31"/>
    </row>
    <row r="81" spans="1:7" ht="54.75" customHeight="1" x14ac:dyDescent="0.25">
      <c r="A81" s="37"/>
      <c r="B81" s="14" t="s">
        <v>68</v>
      </c>
      <c r="C81" s="59" t="s">
        <v>69</v>
      </c>
      <c r="D81" s="16" t="s">
        <v>13</v>
      </c>
      <c r="E81" s="17" t="s">
        <v>13</v>
      </c>
      <c r="F81" s="17" t="s">
        <v>13</v>
      </c>
      <c r="G81" s="18">
        <f>G82+G84+G86</f>
        <v>0</v>
      </c>
    </row>
    <row r="82" spans="1:7" ht="76.5" customHeight="1" x14ac:dyDescent="0.25">
      <c r="A82" s="43">
        <v>27</v>
      </c>
      <c r="B82" s="22" t="s">
        <v>70</v>
      </c>
      <c r="C82" s="74" t="s">
        <v>125</v>
      </c>
      <c r="D82" s="61" t="s">
        <v>22</v>
      </c>
      <c r="E82" s="42">
        <v>123</v>
      </c>
      <c r="F82" s="24"/>
      <c r="G82" s="25">
        <f>E82*F82</f>
        <v>0</v>
      </c>
    </row>
    <row r="83" spans="1:7" x14ac:dyDescent="0.25">
      <c r="A83" s="36"/>
      <c r="B83" s="27"/>
      <c r="C83" s="28" t="s">
        <v>92</v>
      </c>
      <c r="D83" s="27"/>
      <c r="E83" s="35"/>
      <c r="F83" s="30"/>
      <c r="G83" s="31"/>
    </row>
    <row r="84" spans="1:7" ht="61.5" customHeight="1" x14ac:dyDescent="0.25">
      <c r="A84" s="43">
        <v>28</v>
      </c>
      <c r="B84" s="22" t="s">
        <v>70</v>
      </c>
      <c r="C84" s="74" t="s">
        <v>126</v>
      </c>
      <c r="D84" s="61" t="s">
        <v>22</v>
      </c>
      <c r="E84" s="42">
        <v>203</v>
      </c>
      <c r="F84" s="24"/>
      <c r="G84" s="25">
        <f>E84*F84</f>
        <v>0</v>
      </c>
    </row>
    <row r="85" spans="1:7" ht="19.5" customHeight="1" x14ac:dyDescent="0.25">
      <c r="A85" s="36"/>
      <c r="B85" s="27"/>
      <c r="C85" s="98" t="s">
        <v>92</v>
      </c>
      <c r="D85" s="66"/>
      <c r="E85" s="35"/>
      <c r="F85" s="30"/>
      <c r="G85" s="31"/>
    </row>
    <row r="86" spans="1:7" ht="61.5" customHeight="1" x14ac:dyDescent="0.25">
      <c r="A86" s="36">
        <v>29</v>
      </c>
      <c r="B86" s="27"/>
      <c r="C86" s="98" t="s">
        <v>142</v>
      </c>
      <c r="D86" s="66" t="s">
        <v>0</v>
      </c>
      <c r="E86" s="35">
        <v>50</v>
      </c>
      <c r="F86" s="30"/>
      <c r="G86" s="31">
        <f>E86*F86</f>
        <v>0</v>
      </c>
    </row>
    <row r="87" spans="1:7" x14ac:dyDescent="0.25">
      <c r="A87" s="36"/>
      <c r="B87" s="27"/>
      <c r="C87" s="28" t="s">
        <v>92</v>
      </c>
      <c r="D87" s="27"/>
      <c r="E87" s="35"/>
      <c r="F87" s="30"/>
      <c r="G87" s="31"/>
    </row>
    <row r="88" spans="1:7" x14ac:dyDescent="0.25">
      <c r="A88" s="73"/>
      <c r="B88" s="9" t="s">
        <v>71</v>
      </c>
      <c r="C88" s="10" t="s">
        <v>72</v>
      </c>
      <c r="D88" s="49" t="s">
        <v>13</v>
      </c>
      <c r="E88" s="50" t="s">
        <v>13</v>
      </c>
      <c r="F88" s="51" t="s">
        <v>13</v>
      </c>
      <c r="G88" s="12">
        <f>G89</f>
        <v>0</v>
      </c>
    </row>
    <row r="89" spans="1:7" ht="45" customHeight="1" x14ac:dyDescent="0.25">
      <c r="A89" s="37"/>
      <c r="B89" s="14" t="s">
        <v>73</v>
      </c>
      <c r="C89" s="75" t="s">
        <v>74</v>
      </c>
      <c r="D89" s="16" t="s">
        <v>13</v>
      </c>
      <c r="E89" s="17" t="s">
        <v>13</v>
      </c>
      <c r="F89" s="17" t="s">
        <v>13</v>
      </c>
      <c r="G89" s="18">
        <f>G90+G92+G93+G95+G97</f>
        <v>0</v>
      </c>
    </row>
    <row r="90" spans="1:7" ht="76.5" customHeight="1" x14ac:dyDescent="0.25">
      <c r="A90" s="43">
        <v>30</v>
      </c>
      <c r="B90" s="22" t="s">
        <v>75</v>
      </c>
      <c r="C90" s="76" t="s">
        <v>127</v>
      </c>
      <c r="D90" s="61" t="s">
        <v>95</v>
      </c>
      <c r="E90" s="42">
        <v>10</v>
      </c>
      <c r="F90" s="24"/>
      <c r="G90" s="25">
        <f>E90*F90</f>
        <v>0</v>
      </c>
    </row>
    <row r="91" spans="1:7" ht="19.5" customHeight="1" x14ac:dyDescent="0.25">
      <c r="A91" s="36"/>
      <c r="B91" s="27"/>
      <c r="C91" s="83" t="s">
        <v>96</v>
      </c>
      <c r="D91" s="66"/>
      <c r="E91" s="35"/>
      <c r="F91" s="30"/>
      <c r="G91" s="25"/>
    </row>
    <row r="92" spans="1:7" ht="76.5" customHeight="1" x14ac:dyDescent="0.25">
      <c r="A92" s="36">
        <v>31</v>
      </c>
      <c r="B92" s="27"/>
      <c r="C92" s="83" t="s">
        <v>98</v>
      </c>
      <c r="D92" s="66" t="s">
        <v>0</v>
      </c>
      <c r="E92" s="35">
        <v>100</v>
      </c>
      <c r="F92" s="30"/>
      <c r="G92" s="25">
        <f t="shared" ref="G92:G97" si="2">E92*F92</f>
        <v>0</v>
      </c>
    </row>
    <row r="93" spans="1:7" ht="21.75" customHeight="1" x14ac:dyDescent="0.25">
      <c r="A93" s="36"/>
      <c r="B93" s="27"/>
      <c r="C93" s="83" t="s">
        <v>129</v>
      </c>
      <c r="D93" s="66" t="s">
        <v>0</v>
      </c>
      <c r="E93" s="35">
        <v>100</v>
      </c>
      <c r="F93" s="30"/>
      <c r="G93" s="25">
        <f t="shared" si="2"/>
        <v>0</v>
      </c>
    </row>
    <row r="94" spans="1:7" ht="17.25" customHeight="1" x14ac:dyDescent="0.25">
      <c r="A94" s="36"/>
      <c r="B94" s="27"/>
      <c r="C94" s="83" t="s">
        <v>92</v>
      </c>
      <c r="D94" s="66"/>
      <c r="E94" s="35"/>
      <c r="F94" s="30"/>
      <c r="G94" s="25"/>
    </row>
    <row r="95" spans="1:7" ht="39.75" customHeight="1" x14ac:dyDescent="0.25">
      <c r="A95" s="36">
        <v>32</v>
      </c>
      <c r="B95" s="27"/>
      <c r="C95" s="83" t="s">
        <v>128</v>
      </c>
      <c r="D95" s="66" t="s">
        <v>0</v>
      </c>
      <c r="E95" s="35">
        <v>100</v>
      </c>
      <c r="F95" s="30"/>
      <c r="G95" s="25">
        <f t="shared" si="2"/>
        <v>0</v>
      </c>
    </row>
    <row r="96" spans="1:7" ht="16.5" customHeight="1" x14ac:dyDescent="0.25">
      <c r="A96" s="36"/>
      <c r="B96" s="27"/>
      <c r="C96" s="83" t="s">
        <v>96</v>
      </c>
      <c r="D96" s="66"/>
      <c r="E96" s="35"/>
      <c r="F96" s="30"/>
      <c r="G96" s="25"/>
    </row>
    <row r="97" spans="1:7" ht="76.5" customHeight="1" x14ac:dyDescent="0.25">
      <c r="A97" s="36">
        <v>33</v>
      </c>
      <c r="B97" s="27"/>
      <c r="C97" s="83" t="s">
        <v>97</v>
      </c>
      <c r="D97" s="66" t="s">
        <v>28</v>
      </c>
      <c r="E97" s="35">
        <v>10</v>
      </c>
      <c r="F97" s="30"/>
      <c r="G97" s="25">
        <f t="shared" si="2"/>
        <v>0</v>
      </c>
    </row>
    <row r="98" spans="1:7" x14ac:dyDescent="0.25">
      <c r="A98" s="36"/>
      <c r="B98" s="27"/>
      <c r="C98" s="28" t="s">
        <v>92</v>
      </c>
      <c r="D98" s="27"/>
      <c r="E98" s="35"/>
      <c r="F98" s="30"/>
      <c r="G98" s="31"/>
    </row>
    <row r="99" spans="1:7" ht="68.25" customHeight="1" x14ac:dyDescent="0.25">
      <c r="A99" s="73"/>
      <c r="B99" s="9" t="s">
        <v>76</v>
      </c>
      <c r="C99" s="10" t="s">
        <v>77</v>
      </c>
      <c r="D99" s="49" t="s">
        <v>13</v>
      </c>
      <c r="E99" s="50" t="s">
        <v>13</v>
      </c>
      <c r="F99" s="51" t="s">
        <v>13</v>
      </c>
      <c r="G99" s="12">
        <f>G100</f>
        <v>0</v>
      </c>
    </row>
    <row r="100" spans="1:7" ht="57.75" customHeight="1" x14ac:dyDescent="0.25">
      <c r="A100" s="37"/>
      <c r="B100" s="14" t="s">
        <v>78</v>
      </c>
      <c r="C100" s="75" t="s">
        <v>79</v>
      </c>
      <c r="D100" s="16" t="s">
        <v>13</v>
      </c>
      <c r="E100" s="17" t="s">
        <v>13</v>
      </c>
      <c r="F100" s="17" t="s">
        <v>13</v>
      </c>
      <c r="G100" s="18">
        <f>G101+G102+G103</f>
        <v>0</v>
      </c>
    </row>
    <row r="101" spans="1:7" ht="60" customHeight="1" x14ac:dyDescent="0.25">
      <c r="A101" s="43">
        <v>34</v>
      </c>
      <c r="B101" s="22" t="s">
        <v>80</v>
      </c>
      <c r="C101" s="76" t="s">
        <v>130</v>
      </c>
      <c r="D101" s="61" t="s">
        <v>22</v>
      </c>
      <c r="E101" s="42">
        <v>300</v>
      </c>
      <c r="F101" s="24"/>
      <c r="G101" s="25">
        <f>E101*F101</f>
        <v>0</v>
      </c>
    </row>
    <row r="102" spans="1:7" ht="40.5" customHeight="1" x14ac:dyDescent="0.25">
      <c r="A102" s="36">
        <v>35</v>
      </c>
      <c r="B102" s="27" t="s">
        <v>131</v>
      </c>
      <c r="C102" s="83" t="s">
        <v>133</v>
      </c>
      <c r="D102" s="66" t="s">
        <v>132</v>
      </c>
      <c r="E102" s="35">
        <v>7</v>
      </c>
      <c r="F102" s="30"/>
      <c r="G102" s="25">
        <f t="shared" ref="G102:G103" si="3">E102*F102</f>
        <v>0</v>
      </c>
    </row>
    <row r="103" spans="1:7" ht="39.75" customHeight="1" x14ac:dyDescent="0.25">
      <c r="A103" s="36"/>
      <c r="B103" s="27"/>
      <c r="C103" s="83" t="s">
        <v>134</v>
      </c>
      <c r="D103" s="66" t="s">
        <v>132</v>
      </c>
      <c r="E103" s="35">
        <v>7</v>
      </c>
      <c r="F103" s="30"/>
      <c r="G103" s="25">
        <f t="shared" si="3"/>
        <v>0</v>
      </c>
    </row>
    <row r="104" spans="1:7" x14ac:dyDescent="0.25">
      <c r="A104" s="36"/>
      <c r="B104" s="27"/>
      <c r="C104" s="28" t="s">
        <v>92</v>
      </c>
      <c r="D104" s="27"/>
      <c r="E104" s="35"/>
      <c r="F104" s="30"/>
      <c r="G104" s="31"/>
    </row>
    <row r="105" spans="1:7" x14ac:dyDescent="0.25">
      <c r="A105" s="46"/>
      <c r="B105" s="47" t="s">
        <v>81</v>
      </c>
      <c r="C105" s="10" t="s">
        <v>82</v>
      </c>
      <c r="D105" s="47" t="s">
        <v>13</v>
      </c>
      <c r="E105" s="77" t="s">
        <v>13</v>
      </c>
      <c r="F105" s="78" t="s">
        <v>13</v>
      </c>
      <c r="G105" s="12">
        <f>G106</f>
        <v>0</v>
      </c>
    </row>
    <row r="106" spans="1:7" ht="41.25" customHeight="1" x14ac:dyDescent="0.25">
      <c r="A106" s="52"/>
      <c r="B106" s="53" t="s">
        <v>83</v>
      </c>
      <c r="C106" s="54" t="s">
        <v>84</v>
      </c>
      <c r="D106" s="16" t="s">
        <v>13</v>
      </c>
      <c r="E106" s="17" t="s">
        <v>13</v>
      </c>
      <c r="F106" s="17" t="s">
        <v>13</v>
      </c>
      <c r="G106" s="18">
        <f>G107+G109</f>
        <v>0</v>
      </c>
    </row>
    <row r="107" spans="1:7" ht="53.25" customHeight="1" x14ac:dyDescent="0.25">
      <c r="A107" s="79">
        <v>36</v>
      </c>
      <c r="B107" s="80" t="s">
        <v>85</v>
      </c>
      <c r="C107" s="58" t="s">
        <v>136</v>
      </c>
      <c r="D107" s="22" t="s">
        <v>1</v>
      </c>
      <c r="E107" s="42">
        <v>157</v>
      </c>
      <c r="F107" s="24"/>
      <c r="G107" s="25">
        <f>E107*F107</f>
        <v>0</v>
      </c>
    </row>
    <row r="108" spans="1:7" x14ac:dyDescent="0.25">
      <c r="A108" s="36"/>
      <c r="B108" s="27"/>
      <c r="C108" s="28" t="s">
        <v>92</v>
      </c>
      <c r="D108" s="66"/>
      <c r="E108" s="35"/>
      <c r="F108" s="30"/>
      <c r="G108" s="25"/>
    </row>
    <row r="109" spans="1:7" ht="68.25" customHeight="1" x14ac:dyDescent="0.25">
      <c r="A109" s="79">
        <v>37</v>
      </c>
      <c r="B109" s="22" t="s">
        <v>86</v>
      </c>
      <c r="C109" s="21" t="s">
        <v>135</v>
      </c>
      <c r="D109" s="22" t="s">
        <v>1</v>
      </c>
      <c r="E109" s="42">
        <v>127</v>
      </c>
      <c r="F109" s="24"/>
      <c r="G109" s="25">
        <f t="shared" ref="G109" si="4">E109*F109</f>
        <v>0</v>
      </c>
    </row>
    <row r="110" spans="1:7" ht="16.5" customHeight="1" x14ac:dyDescent="0.25">
      <c r="A110" s="85"/>
      <c r="B110" s="27"/>
      <c r="C110" s="28" t="s">
        <v>107</v>
      </c>
      <c r="D110" s="27"/>
      <c r="E110" s="35"/>
      <c r="F110" s="30"/>
      <c r="G110" s="31"/>
    </row>
    <row r="111" spans="1:7" ht="16.5" customHeight="1" x14ac:dyDescent="0.25">
      <c r="A111" s="86"/>
      <c r="B111" s="87" t="s">
        <v>140</v>
      </c>
      <c r="C111" s="88" t="s">
        <v>139</v>
      </c>
      <c r="D111" s="87" t="s">
        <v>13</v>
      </c>
      <c r="E111" s="89" t="s">
        <v>13</v>
      </c>
      <c r="F111" s="90" t="s">
        <v>13</v>
      </c>
      <c r="G111" s="91">
        <f>G112</f>
        <v>0</v>
      </c>
    </row>
    <row r="112" spans="1:7" ht="22.5" customHeight="1" x14ac:dyDescent="0.25">
      <c r="A112" s="92"/>
      <c r="B112" s="93">
        <v>45233150</v>
      </c>
      <c r="C112" s="94" t="s">
        <v>141</v>
      </c>
      <c r="D112" s="93" t="s">
        <v>13</v>
      </c>
      <c r="E112" s="95" t="s">
        <v>13</v>
      </c>
      <c r="F112" s="96" t="s">
        <v>13</v>
      </c>
      <c r="G112" s="97">
        <f>G113</f>
        <v>0</v>
      </c>
    </row>
    <row r="113" spans="1:7" ht="68.25" customHeight="1" x14ac:dyDescent="0.25">
      <c r="A113" s="85">
        <v>38</v>
      </c>
      <c r="B113" s="27"/>
      <c r="C113" s="28" t="s">
        <v>137</v>
      </c>
      <c r="D113" s="27" t="s">
        <v>138</v>
      </c>
      <c r="E113" s="35">
        <v>1</v>
      </c>
      <c r="F113" s="30"/>
      <c r="G113" s="31">
        <f>E113*F113</f>
        <v>0</v>
      </c>
    </row>
    <row r="114" spans="1:7" ht="15.75" thickBot="1" x14ac:dyDescent="0.3">
      <c r="A114" s="36"/>
      <c r="B114" s="27"/>
      <c r="C114" s="28" t="s">
        <v>92</v>
      </c>
      <c r="D114" s="66"/>
      <c r="E114" s="35"/>
      <c r="F114" s="30"/>
      <c r="G114" s="31"/>
    </row>
    <row r="115" spans="1:7" ht="16.5" thickTop="1" thickBot="1" x14ac:dyDescent="0.3">
      <c r="A115" s="99" t="s">
        <v>87</v>
      </c>
      <c r="B115" s="100"/>
      <c r="C115" s="100"/>
      <c r="D115" s="100"/>
      <c r="E115" s="100"/>
      <c r="F115" s="101"/>
      <c r="G115" s="81">
        <f>G10+G32+G38+G54+G77+G88+G99+G105+G111</f>
        <v>0</v>
      </c>
    </row>
    <row r="116" spans="1:7" ht="16.5" thickTop="1" thickBot="1" x14ac:dyDescent="0.3">
      <c r="A116" s="99" t="s">
        <v>88</v>
      </c>
      <c r="B116" s="100"/>
      <c r="C116" s="100"/>
      <c r="D116" s="100"/>
      <c r="E116" s="100"/>
      <c r="F116" s="101"/>
      <c r="G116" s="82">
        <f>ROUND((G115)*0.23,2)</f>
        <v>0</v>
      </c>
    </row>
    <row r="117" spans="1:7" ht="16.5" thickTop="1" thickBot="1" x14ac:dyDescent="0.3">
      <c r="A117" s="99" t="s">
        <v>89</v>
      </c>
      <c r="B117" s="100"/>
      <c r="C117" s="100"/>
      <c r="D117" s="100"/>
      <c r="E117" s="100"/>
      <c r="F117" s="101"/>
      <c r="G117" s="81">
        <f>G115+G116</f>
        <v>0</v>
      </c>
    </row>
    <row r="118" spans="1:7" ht="15.75" thickTop="1" x14ac:dyDescent="0.25"/>
  </sheetData>
  <mergeCells count="12">
    <mergeCell ref="A115:F115"/>
    <mergeCell ref="A116:F116"/>
    <mergeCell ref="A117:F117"/>
    <mergeCell ref="A3:G3"/>
    <mergeCell ref="A4:G4"/>
    <mergeCell ref="A5:G5"/>
    <mergeCell ref="A6:A8"/>
    <mergeCell ref="B6:B8"/>
    <mergeCell ref="C6:C8"/>
    <mergeCell ref="D6:E7"/>
    <mergeCell ref="F6:F8"/>
    <mergeCell ref="G6:G8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Kościuszki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Kanikowski</dc:creator>
  <cp:lastModifiedBy>Hanna Skalecka</cp:lastModifiedBy>
  <cp:lastPrinted>2023-08-22T05:33:16Z</cp:lastPrinted>
  <dcterms:created xsi:type="dcterms:W3CDTF">2023-01-03T09:32:51Z</dcterms:created>
  <dcterms:modified xsi:type="dcterms:W3CDTF">2023-09-13T06:21:26Z</dcterms:modified>
</cp:coreProperties>
</file>