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Y:\MZD - 2021\ZADANIA TEMATYCZNE_2021\Okrężna\Dokumentacja\"/>
    </mc:Choice>
  </mc:AlternateContent>
  <xr:revisionPtr revIDLastSave="0" documentId="13_ncr:1_{D9F176B4-5AA3-4CE7-92CB-BB1527A5C293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branża drogowa" sheetId="1" r:id="rId1"/>
    <sheet name="branża elektryczna " sheetId="2" r:id="rId2"/>
    <sheet name="zbiorcze zestawienie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2" l="1"/>
  <c r="N40" i="2"/>
  <c r="N41" i="2"/>
  <c r="N42" i="2"/>
  <c r="N43" i="2"/>
  <c r="N36" i="2"/>
  <c r="N38" i="2"/>
  <c r="N35" i="2"/>
  <c r="N28" i="2"/>
  <c r="N29" i="2"/>
  <c r="N30" i="2"/>
  <c r="N31" i="2"/>
  <c r="N32" i="2"/>
  <c r="N33" i="2"/>
  <c r="N18" i="2"/>
  <c r="N19" i="2"/>
  <c r="N20" i="2"/>
  <c r="N21" i="2"/>
  <c r="N22" i="2"/>
  <c r="N23" i="2"/>
  <c r="N24" i="2"/>
  <c r="N25" i="2"/>
  <c r="N27" i="2"/>
  <c r="N17" i="2"/>
  <c r="N8" i="2"/>
  <c r="N9" i="2"/>
  <c r="N10" i="2"/>
  <c r="N11" i="2"/>
  <c r="N12" i="2"/>
  <c r="N13" i="2"/>
  <c r="N14" i="2"/>
  <c r="N15" i="2"/>
  <c r="N7" i="2"/>
  <c r="G133" i="1"/>
  <c r="G132" i="1"/>
  <c r="G129" i="1"/>
  <c r="G128" i="1"/>
  <c r="G127" i="1"/>
  <c r="G126" i="1"/>
  <c r="G122" i="1"/>
  <c r="G121" i="1"/>
  <c r="G120" i="1"/>
  <c r="G123" i="1" s="1"/>
  <c r="G124" i="1" s="1"/>
  <c r="G115" i="1"/>
  <c r="G114" i="1"/>
  <c r="G113" i="1"/>
  <c r="G112" i="1"/>
  <c r="G111" i="1"/>
  <c r="G110" i="1"/>
  <c r="G116" i="1" s="1"/>
  <c r="G107" i="1"/>
  <c r="G106" i="1"/>
  <c r="G105" i="1"/>
  <c r="G101" i="1"/>
  <c r="G100" i="1"/>
  <c r="G97" i="1"/>
  <c r="G96" i="1"/>
  <c r="G95" i="1"/>
  <c r="G92" i="1"/>
  <c r="G91" i="1"/>
  <c r="G93" i="1" s="1"/>
  <c r="G90" i="1"/>
  <c r="G85" i="1"/>
  <c r="G84" i="1"/>
  <c r="G82" i="1"/>
  <c r="G81" i="1"/>
  <c r="G79" i="1"/>
  <c r="G78" i="1"/>
  <c r="G75" i="1"/>
  <c r="G74" i="1"/>
  <c r="G70" i="1"/>
  <c r="G69" i="1"/>
  <c r="G66" i="1"/>
  <c r="G65" i="1"/>
  <c r="G62" i="1"/>
  <c r="G63" i="1" s="1"/>
  <c r="G59" i="1"/>
  <c r="G60" i="1" s="1"/>
  <c r="G56" i="1"/>
  <c r="G55" i="1"/>
  <c r="G50" i="1"/>
  <c r="G49" i="1"/>
  <c r="G48" i="1"/>
  <c r="G51" i="1" s="1"/>
  <c r="G45" i="1"/>
  <c r="G44" i="1"/>
  <c r="G43" i="1"/>
  <c r="G40" i="1"/>
  <c r="G39" i="1"/>
  <c r="G37" i="1"/>
  <c r="G36" i="1"/>
  <c r="G34" i="1"/>
  <c r="G33" i="1"/>
  <c r="G31" i="1"/>
  <c r="G30" i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G23" i="1" s="1"/>
  <c r="G10" i="1"/>
  <c r="G8" i="1"/>
  <c r="G7" i="1"/>
  <c r="G134" i="1" l="1"/>
  <c r="G130" i="1"/>
  <c r="G108" i="1"/>
  <c r="G117" i="1" s="1"/>
  <c r="G98" i="1"/>
  <c r="G86" i="1"/>
  <c r="G76" i="1"/>
  <c r="G87" i="1" s="1"/>
  <c r="G67" i="1"/>
  <c r="G57" i="1"/>
  <c r="G46" i="1"/>
  <c r="G41" i="1"/>
  <c r="G28" i="1"/>
  <c r="N44" i="2"/>
  <c r="C6" i="3" s="1"/>
  <c r="G52" i="1"/>
  <c r="G102" i="1"/>
  <c r="N45" i="2" l="1"/>
  <c r="N46" i="2" s="1"/>
  <c r="D6" i="3" s="1"/>
  <c r="G71" i="1"/>
  <c r="G135" i="1" s="1"/>
  <c r="C5" i="3" s="1"/>
  <c r="C7" i="3" s="1"/>
  <c r="G136" i="1" l="1"/>
  <c r="G137" i="1" s="1"/>
  <c r="D5" i="3" s="1"/>
  <c r="D7" i="3" s="1"/>
</calcChain>
</file>

<file path=xl/sharedStrings.xml><?xml version="1.0" encoding="utf-8"?>
<sst xmlns="http://schemas.openxmlformats.org/spreadsheetml/2006/main" count="564" uniqueCount="407">
  <si>
    <t>Kosztorys ofertowy</t>
  </si>
  <si>
    <t>Lp.</t>
  </si>
  <si>
    <t>Podstawa</t>
  </si>
  <si>
    <t>Opis</t>
  </si>
  <si>
    <t>j.m.</t>
  </si>
  <si>
    <t>Ilość</t>
  </si>
  <si>
    <t>Cena</t>
  </si>
  <si>
    <t>Wartość</t>
  </si>
  <si>
    <t xml:space="preserve">KOSZTORYS: </t>
  </si>
  <si>
    <t>1</t>
  </si>
  <si>
    <t xml:space="preserve">Linie kablowe oświetlenia ulicznego- OŚWIETLENIE ULICZNE </t>
  </si>
  <si>
    <t>1
d.1</t>
  </si>
  <si>
    <t>KNNR 5 0701-05</t>
  </si>
  <si>
    <t>Kopanie rowów dla kabli w sposób mechaniczny w gruncie kat. III-IV</t>
  </si>
  <si>
    <t>m3</t>
  </si>
  <si>
    <t>53,640</t>
  </si>
  <si>
    <t>2
d.1</t>
  </si>
  <si>
    <t>KNNR 5 0724-02</t>
  </si>
  <si>
    <t>Wykopy pionowe ręczne dla urządzenia przeciskowego wraz z jego zasypaniem w gruncie nienawodnionym kat.III-IV</t>
  </si>
  <si>
    <t>4,500</t>
  </si>
  <si>
    <t>3
d.1</t>
  </si>
  <si>
    <t>KNNR 5 0723-03</t>
  </si>
  <si>
    <t>Przewierty mechaniczne dla rury o śr.do 150 mm pod obiektami</t>
  </si>
  <si>
    <t>m</t>
  </si>
  <si>
    <t>9,000</t>
  </si>
  <si>
    <t>4
d.1</t>
  </si>
  <si>
    <t>KNNR 5 0706-01</t>
  </si>
  <si>
    <t>Nasypanie warstwy piasku na dnie rowu kablowego o szerokości do 0.4 m</t>
  </si>
  <si>
    <t>298,000</t>
  </si>
  <si>
    <t>5
d.1</t>
  </si>
  <si>
    <t>KNNR 5 0705-01</t>
  </si>
  <si>
    <t>Ułożenie rur osłonowych z PCW o śr.do 140 mm [110 sztywna]</t>
  </si>
  <si>
    <t>26,500</t>
  </si>
  <si>
    <t>6
d.1</t>
  </si>
  <si>
    <t>KNNR 5 0713-02</t>
  </si>
  <si>
    <t>Układanie kabli o masie do 1.0 kg/m w rurach, pustakach lub kanałach zamkniętych [YAKY 4x35]</t>
  </si>
  <si>
    <t>41,500</t>
  </si>
  <si>
    <t>7
d.1</t>
  </si>
  <si>
    <t>KNNR 5 0707-02</t>
  </si>
  <si>
    <t>Układanie kabli o masie do 1.0 kg/m w rowach kablowych ręcznie [YAKY 4x35]</t>
  </si>
  <si>
    <t>125,000</t>
  </si>
  <si>
    <t>8
d.1</t>
  </si>
  <si>
    <t>KNNR 5 0702-02</t>
  </si>
  <si>
    <t>Zasypywanie rowów dla kabli wykonanych ręcznie w gruncie kat. III</t>
  </si>
  <si>
    <t>41,720</t>
  </si>
  <si>
    <t>9
d.1</t>
  </si>
  <si>
    <t>KNNR 5 0726-10</t>
  </si>
  <si>
    <t>Zarobienie na sucho końca kabla 4-żyłowego o przekroju żył do 50 mm2 na napięcie do 1 kV o izolacji i powłoce z tworzyw sztucznych [AL 35]</t>
  </si>
  <si>
    <t>szt.</t>
  </si>
  <si>
    <t>5,00</t>
  </si>
  <si>
    <t>2</t>
  </si>
  <si>
    <t xml:space="preserve">Montaż słupów i opraw - OŚWIETLENIE ULICZNE </t>
  </si>
  <si>
    <t>10
d.2</t>
  </si>
  <si>
    <t>KNNR 5 1001-02</t>
  </si>
  <si>
    <t>Montaż i stawianie słupów oświetleniowych o masie do 300 kg - słup ośmiokątny 8m</t>
  </si>
  <si>
    <t>5,000</t>
  </si>
  <si>
    <t>11
d.2</t>
  </si>
  <si>
    <t>KNNR 5 1003-03</t>
  </si>
  <si>
    <t>Montaż przewodów do opraw oświetleniowych - wciąganie w słupy, rury osłonowe i wysięgniki przy wysokości latarń do 10 m</t>
  </si>
  <si>
    <t>kpl.przew.</t>
  </si>
  <si>
    <t>6,000</t>
  </si>
  <si>
    <t>12
d.2</t>
  </si>
  <si>
    <t>KNNR 5 1002-01</t>
  </si>
  <si>
    <t>Montaż wysięgników rurowych o masie do 15 kg na słupie - wysięgnik 1-ranienny</t>
  </si>
  <si>
    <t>4,000</t>
  </si>
  <si>
    <t>13
d.2</t>
  </si>
  <si>
    <t>Montaż wysięgników rurowych o masie do 15 kg na słupie - wysięgnik 2-ramienny</t>
  </si>
  <si>
    <t>1,000</t>
  </si>
  <si>
    <t>14
d.2</t>
  </si>
  <si>
    <t>KNNR 5 1004-02</t>
  </si>
  <si>
    <t>Montaż opraw oświetlenia zewnętrznego na wysięgniku [LED] - LED 65W, 9300lm</t>
  </si>
  <si>
    <t>15
d.2</t>
  </si>
  <si>
    <t>KNNR-W 9 0904-06</t>
  </si>
  <si>
    <t>Znakowanie słupa</t>
  </si>
  <si>
    <t>szt</t>
  </si>
  <si>
    <t>16
d.2</t>
  </si>
  <si>
    <t>KNNR 5 0605-02</t>
  </si>
  <si>
    <t>Montaż uziomów poziomych w wykopie o głębokości do 0.6 m; kat.gruntu III</t>
  </si>
  <si>
    <t>17
d.2</t>
  </si>
  <si>
    <t>KNNR 5 0605-08</t>
  </si>
  <si>
    <t>Mechaniczne pogrążanie uziomów pionowych prętowych w gruncie kat.III</t>
  </si>
  <si>
    <t>16,000</t>
  </si>
  <si>
    <t>18
d.2</t>
  </si>
  <si>
    <t>KNNR 5 1203-01</t>
  </si>
  <si>
    <t>Podłączenie przewodów pojedynczych o przekroju żyły do 2.5 mm2 pod zaciski lub bolce</t>
  </si>
  <si>
    <t>szt.żył</t>
  </si>
  <si>
    <t>36,000</t>
  </si>
  <si>
    <t>3</t>
  </si>
  <si>
    <t>Kanalizacja teletechniczna</t>
  </si>
  <si>
    <t>19
d.3</t>
  </si>
  <si>
    <t>50,400</t>
  </si>
  <si>
    <t>20
d.3</t>
  </si>
  <si>
    <t>280,000</t>
  </si>
  <si>
    <t>21
d.3</t>
  </si>
  <si>
    <t>22
d.3</t>
  </si>
  <si>
    <t>23
d.3</t>
  </si>
  <si>
    <t>ZN-97/TP S.A.-040 0102-01</t>
  </si>
  <si>
    <t>Budowa kanalizacji kablowej pierwotnej z rur z tworzyw sztucznych w wykopie wykonanym mechanicznie w gruncie kat. III o liczbie warstw 1; liczbie rur 1; liczbie otworów 1 - rura RPP 110x5,0</t>
  </si>
  <si>
    <t>140,000</t>
  </si>
  <si>
    <t>24
d.3</t>
  </si>
  <si>
    <t>39,200</t>
  </si>
  <si>
    <t>25
d.3</t>
  </si>
  <si>
    <t>ZN-97/TP S.A.-040 0301-06</t>
  </si>
  <si>
    <t>Budowa studni kablowych prefabrykowanych SK-2</t>
  </si>
  <si>
    <t>4</t>
  </si>
  <si>
    <t>26
d.4</t>
  </si>
  <si>
    <t xml:space="preserve">
kalk. własna</t>
  </si>
  <si>
    <t>Koszt - obsługi geodezyjnej podczas realizacji inwestycji oraz sporządzenia inwentaryzacji geodezyjnej powykonawczej</t>
  </si>
  <si>
    <t>kpl</t>
  </si>
  <si>
    <t>27
d.4</t>
  </si>
  <si>
    <t>Koszt - naprawy i odtworzenia nawierzchni, wywiezienia urobku</t>
  </si>
  <si>
    <t>5</t>
  </si>
  <si>
    <t>28
d.5</t>
  </si>
  <si>
    <t>KNNR 5 1302-03</t>
  </si>
  <si>
    <t>Badanie linii kablowej N.N.- kabel 4-żyłowy</t>
  </si>
  <si>
    <t>odc.</t>
  </si>
  <si>
    <t>29
d.5</t>
  </si>
  <si>
    <t>KNNR 5 1305-01</t>
  </si>
  <si>
    <t>Sprawdzenie samoczynnego wyłączania zasilania (pierwsza próba)</t>
  </si>
  <si>
    <t>prób.</t>
  </si>
  <si>
    <t>30
d.5</t>
  </si>
  <si>
    <t>KNNR 5 1304-01</t>
  </si>
  <si>
    <t>Badania i pomiary instalacji uziemiającej (pierwszy pomiar)</t>
  </si>
  <si>
    <t>31
d.5</t>
  </si>
  <si>
    <t>KNNR 5 1304-02</t>
  </si>
  <si>
    <t>Badania i pomiary instalacji uziemiającej (każdy następny pomiar)</t>
  </si>
  <si>
    <t>32
d.5</t>
  </si>
  <si>
    <t>KNNR 5 1304-05</t>
  </si>
  <si>
    <t>Badania i pomiary instalacji skuteczności zerowania (pierwszy pomiar)</t>
  </si>
  <si>
    <t>33
d.5</t>
  </si>
  <si>
    <t>KNNR 5 1304-06</t>
  </si>
  <si>
    <t>Badania i pomiary instalacji skuteczności zerowania (każdy następny pomiar)</t>
  </si>
  <si>
    <t>OGÓŁEM NETTO</t>
  </si>
  <si>
    <t>PRZEBUDOWA ODCINKA ULICY OKRĘŻNEJ W LESZNIE</t>
  </si>
  <si>
    <t>INWESTOR: MIASTO LESZNO, ul. KARASIA 15, 64-100 LESZNO</t>
  </si>
  <si>
    <t>Jedn.przed.</t>
  </si>
  <si>
    <t>Cena jedn.</t>
  </si>
  <si>
    <t>JEZDNIA</t>
  </si>
  <si>
    <t>1.1</t>
  </si>
  <si>
    <t>Odtworzenie trasy i punktów wysokościowych D-01.01.01</t>
  </si>
  <si>
    <t>1 d.1.1</t>
  </si>
  <si>
    <t>KNNR 1 0111-01</t>
  </si>
  <si>
    <t>Roboty pomiarowe przy liniowych robotach ziemnych - trasa dróg w terenie równinnym - / obsługa geodezyjna i inwentaryzacja powykonawcza/</t>
  </si>
  <si>
    <t>km</t>
  </si>
  <si>
    <t>Razem dział: Odtworzenie trasy i punktów wysokościowych D-01.01.01</t>
  </si>
  <si>
    <t>1.2</t>
  </si>
  <si>
    <t>Rozbiórka elementów dróg D-01.02.04</t>
  </si>
  <si>
    <t>2 d.1.2</t>
  </si>
  <si>
    <t>KNR 2-31 0803-03</t>
  </si>
  <si>
    <t>Mechaniczne rozebranie nawierzchni z mieszanek mineralno-bitumicznych o grubości 3 cm</t>
  </si>
  <si>
    <t>m2</t>
  </si>
  <si>
    <t>3 d.1.2</t>
  </si>
  <si>
    <t>KNR 2-31 0803-04</t>
  </si>
  <si>
    <t>Mechaniczne rozebranie nawierzchni z mieszanek mineralno-bitumicznych - dalszy 1 cm grubości (dalsze 12 cm) Krotność = 5</t>
  </si>
  <si>
    <t>4 d.1.2</t>
  </si>
  <si>
    <t>KNR 2-31 0804-03</t>
  </si>
  <si>
    <t>Mechaniczne rozebranie podbudowy z tłucznia kamiennego o grubości 15 cm</t>
  </si>
  <si>
    <t>5 d.1.2</t>
  </si>
  <si>
    <t>KNR 2-31 0804-04</t>
  </si>
  <si>
    <t>Mechaniczne rozebranie nawierzchni z tłucznia kamiennego - każdy dalszy 1 cm grubości ( dalsze 5 cm ) Krotność = 5</t>
  </si>
  <si>
    <t>6 d.1.2</t>
  </si>
  <si>
    <t>KNR 2-31 0802-03</t>
  </si>
  <si>
    <t>Mechaniczne rozebranie podbudowy z gruntu stabilizowanego o grubości 10 cm</t>
  </si>
  <si>
    <t>7 d.1.2</t>
  </si>
  <si>
    <t>KNR 2-31 0802-04</t>
  </si>
  <si>
    <t>Mechaniczne rozebranie podbudowy z gruntu stabilizowanego - dalszy 1 cm grubości ( dalsze 5 cm) Krotność = 5</t>
  </si>
  <si>
    <t>8 d.1.2</t>
  </si>
  <si>
    <t>KNR 2-31 0815-06</t>
  </si>
  <si>
    <t>Rozebranie chodników z płyt betonowych 35x35x5 cm na podsypce cementowo-piaskowej</t>
  </si>
  <si>
    <t>9 d.1.2</t>
  </si>
  <si>
    <t>KNR 2-31 0810-02 analogia</t>
  </si>
  <si>
    <t>Rozebranie nawierzchni z kostki betonowej na podsypce cementowo-piaskowej</t>
  </si>
  <si>
    <t>10 d.1.2</t>
  </si>
  <si>
    <t>KNR 2-31 0813-03</t>
  </si>
  <si>
    <t>Rozebranie krawężników betonowych 15x30 cm na podsypce cementowo-piaskowej</t>
  </si>
  <si>
    <t>11 d.1.2</t>
  </si>
  <si>
    <t>KNR 2-31 0812-03</t>
  </si>
  <si>
    <t>Rozebranie ław pod krawężniki z betonu</t>
  </si>
  <si>
    <t>12 d.1.2</t>
  </si>
  <si>
    <t>KNR 2-31 0814-02</t>
  </si>
  <si>
    <t>Rozebranie obrzeży 8x30 cm na podsypce piaskowej</t>
  </si>
  <si>
    <t>13 d.1.2</t>
  </si>
  <si>
    <t>KNR 4-04 1103-01</t>
  </si>
  <si>
    <t>Załadowanie gruzu koparko-ładowarką na samochody samowyładowcze - współczynnik spulchnienia 1,5</t>
  </si>
  <si>
    <t>14 d.1.2</t>
  </si>
  <si>
    <t>KNR 4-04 1103-04</t>
  </si>
  <si>
    <t>Wywiezienie gruzu z terenu rozbiórki przy mechanicznym załadowaniu i wyładowaniu samochodem samowyładowczym na odleg. do 40km wraz opłatą za składowanie i utylizacje</t>
  </si>
  <si>
    <t>Razem dział: Rozbiórka elementów dróg D-01.02.04</t>
  </si>
  <si>
    <t>1.3</t>
  </si>
  <si>
    <t>Wykonanie wykopów w gruntach nieskalistych D-02.01.01</t>
  </si>
  <si>
    <t>15 d.1.3</t>
  </si>
  <si>
    <t>KNR 2-01 0206-02</t>
  </si>
  <si>
    <t>Roboty ziemne wykon.koparkami podsiębiernymi o poj.łyżki 0.40 m3 w gr.kat.III z transp.urobku samochod.samowyładowczymi na odległość do 1 km - korytowanie wraz z opłatą za składowanie - 95% robót ziemnych</t>
  </si>
  <si>
    <t>16 d.1.3</t>
  </si>
  <si>
    <t>KNR 2-01 0301-02</t>
  </si>
  <si>
    <t>Ręczne roboty ziemne z transportem urobku samochodami samowyładowczymi (kat.gr.III) - 5 % robót ziemnych</t>
  </si>
  <si>
    <t>17 d.1.3</t>
  </si>
  <si>
    <t>KNR 2-01 0214-04 krotność 28</t>
  </si>
  <si>
    <t>Nakłady uzupełn.za każde dalsze rozp. 0.5 km transportu ponad 1 km samochodami samowyładowczymi po drogach utwardzonych ziemi kat.III-IV ( razem 15 km )</t>
  </si>
  <si>
    <t>Razem dział: Wykonanie wykopów w gruntach nieskalistych D-02.01.01</t>
  </si>
  <si>
    <t>1.4</t>
  </si>
  <si>
    <t>Koryto wraz z profilowaniem i zagęszczaniem podłoża D-04.01.01</t>
  </si>
  <si>
    <t>18 d.1.4</t>
  </si>
  <si>
    <t>KNNR 6 0103-03</t>
  </si>
  <si>
    <t>Profilowanie i zagęszczanie podłoża wykonywane mechanicznie w gruncie kat. II-IV pod warstwy konstrukcyjne nawierzchni /od km 0+655 do km 0+900/</t>
  </si>
  <si>
    <t>Razem dział: Koryto wraz z profilowaniem i zagęszczaniem podłoża D-04.01.01</t>
  </si>
  <si>
    <t>1.5</t>
  </si>
  <si>
    <t>Podbudowa z gruntu stabilizowanego cementem D-04.05.01</t>
  </si>
  <si>
    <t>19 d.1.5</t>
  </si>
  <si>
    <t>KNNR 6 0109-02 analogia</t>
  </si>
  <si>
    <t>Stabilizacja cementem o Rm=6,00-9,00 MPa gr. 15 cm / od km 0+590 do km 0+900/</t>
  </si>
  <si>
    <t>Razem dział: Podbudowa z gruntu stabilizowanego cementem D-04.05.01</t>
  </si>
  <si>
    <t>1.6</t>
  </si>
  <si>
    <t>Podbudowa z kruszywa łamanego stabilizowanego mechanicznie D-04.04.02</t>
  </si>
  <si>
    <t>20 d.1.6</t>
  </si>
  <si>
    <t>KNNR 6 0113-02</t>
  </si>
  <si>
    <t>Podbudowa zasadnicza - kruszywo łamane stabilizowane mechanicznie o uziarnieniu ciągłym 0/31,5mm mm - gr. 20 cm ( mieszanka GRH 0/31,5 mm) /</t>
  </si>
  <si>
    <t>Razem dział: Podbudowa z kruszywa łamanego stabilizowanego mechanicznie D-04.04.02</t>
  </si>
  <si>
    <t>1.7</t>
  </si>
  <si>
    <t xml:space="preserve">Oczyszczenie i skropienie warstw konstrukcyjnych D-04.03.01 </t>
  </si>
  <si>
    <t>21 d.1.7</t>
  </si>
  <si>
    <t>KNNR 6 1005-07</t>
  </si>
  <si>
    <t>Analogia - wiązanie międzywarstwowe z emulsji asfaltowej szybkorozpadowej w ilości 0,5 kg/m2 wykonane sprzętem mechanicznym na podbudowei bitumicznej</t>
  </si>
  <si>
    <t>22 d.1.7</t>
  </si>
  <si>
    <t>Analogia - wiązanie międzywarstwowe z emulsji asfaltowej szybkorozpadowej w ilości 0,3 kg/m2 wykonane sprzętem mechanicznym na warstwie wiążącej</t>
  </si>
  <si>
    <t xml:space="preserve">Razem dział: Oczyszczenie i skropienie warstw konstrukcyjnych D-04.03.01 </t>
  </si>
  <si>
    <t>1.8</t>
  </si>
  <si>
    <t xml:space="preserve">Nawierzchnia z betonu asfaltowego D-05.03.05 </t>
  </si>
  <si>
    <t>23 d.1.8</t>
  </si>
  <si>
    <t>KNNR 6 0110-02</t>
  </si>
  <si>
    <t>Podbudowa zasadnicza z mieszanek mineralno-bitumicznych asfaltowych gr. 7 cm - beton asfaltowy AC 22P na ruch KR 3-4 Krotność = 1.166</t>
  </si>
  <si>
    <t>24 d.1.8</t>
  </si>
  <si>
    <t>KNNR 6 0308-02</t>
  </si>
  <si>
    <t>Warstwa wiążąca z betonu asfaltowego AC 16W gr. 6cm Krotność = 1.4</t>
  </si>
  <si>
    <t>25 d.1.8</t>
  </si>
  <si>
    <t>KNNR 6 0309-02</t>
  </si>
  <si>
    <t>Warstwa ścieralna z betonu asfaltowego AC 11S gr. 5cm - ruch KR 3-4 Krotność = 1.25</t>
  </si>
  <si>
    <t xml:space="preserve">Razem dział: Nawierzchnia z betonu asfaltowego D-05.03.05 </t>
  </si>
  <si>
    <t>1.9</t>
  </si>
  <si>
    <t>Regulacja pionowa studzienek rewizyjnych, zaworów, pokryw studni kablowych D-03.02.01a</t>
  </si>
  <si>
    <t>26 d.1.9</t>
  </si>
  <si>
    <t>KNR 2-31 1406-03</t>
  </si>
  <si>
    <t>Regulacja pionowa studzienek dla włazów kanałowych - wymiana włazów na system naprawczy montowany po wykonaniu warstwy ścieralnej - wytrzymałość D400</t>
  </si>
  <si>
    <t>szt,</t>
  </si>
  <si>
    <t>27 d.1.9</t>
  </si>
  <si>
    <t>KNR 2-31 1406-05</t>
  </si>
  <si>
    <t>Regulacja pionowa studzienek dla studzienek telefonicznych</t>
  </si>
  <si>
    <t>28 d.1.9</t>
  </si>
  <si>
    <t>KNR 2-31 1406-04</t>
  </si>
  <si>
    <t>Regulacja pionowa studzienek dla zaworów wodociągowych i gazowych</t>
  </si>
  <si>
    <t>Razem dział: Regulacja pionowa studzienek rewizyjnych, zaworów, pokryw studni kablowych D-03.02.01a</t>
  </si>
  <si>
    <t>Razem dział: JEZDNIA</t>
  </si>
  <si>
    <t>ZJAZDY NA POSESJE Z KOSTKI BETONOWEJ</t>
  </si>
  <si>
    <t>2.1</t>
  </si>
  <si>
    <t>29 d.2.1</t>
  </si>
  <si>
    <t>30 d.2.1</t>
  </si>
  <si>
    <t>Nakłady uzupełn.za każde dalsze rozp. 0.5 km transportu ponad 1 km samochodami samowyładowczymi po drogach utwardzonych ziemi kat.III-IV ( razem 25 km )</t>
  </si>
  <si>
    <t>2.2</t>
  </si>
  <si>
    <t>31 d.2.2</t>
  </si>
  <si>
    <t>Profilowanie i zagęszczanie podłoża wykonywane mechanicznie w gruncie kat. II-IV pod warstwy konstrukcyjne nawierzchni</t>
  </si>
  <si>
    <t>2.3</t>
  </si>
  <si>
    <t>32 d.2.3</t>
  </si>
  <si>
    <t>Stabilizacja cementem o wytrzymałości C3/4 gr. 15 cm</t>
  </si>
  <si>
    <t>2.4</t>
  </si>
  <si>
    <t>33 d.2.4</t>
  </si>
  <si>
    <t>KNNR 6 0109-02</t>
  </si>
  <si>
    <t>Podbudowy betonowe o grubości po zagęszczeniu 18 cm pielęgnowane piaskiem i wodą</t>
  </si>
  <si>
    <t>34 d.2.4</t>
  </si>
  <si>
    <t>KNR 2-31 0511-03</t>
  </si>
  <si>
    <t>Nawierzchnie z kostki brukowej betonowej kolor grafitowy grub. 8 cm na podsypce cementowo-piaskowej gr. 5 cm</t>
  </si>
  <si>
    <t>2.5</t>
  </si>
  <si>
    <t>Nawierzchnia z betonowej kostki brukowej D-05.03.23a</t>
  </si>
  <si>
    <t>35 d.2.5</t>
  </si>
  <si>
    <t>KNR 2-31 0511-03 analogia</t>
  </si>
  <si>
    <t>Przełożenie istniejących zjazdów z kostki betonowej wraz z wykonaniem podbudowy z betonu cementowego i robót rozbiórkowych</t>
  </si>
  <si>
    <t>Razem dział: Nawierzchnia z betonowej kostki brukowej D-05.03.23a</t>
  </si>
  <si>
    <t>Razem dział: ZJAZDY NA POSESJE Z KOSTKI BETONOWEJ</t>
  </si>
  <si>
    <t>CHODNIKI ORAZ CIĄG PIESZOROWEROWY</t>
  </si>
  <si>
    <t>3.1</t>
  </si>
  <si>
    <t>36 d.3.1</t>
  </si>
  <si>
    <t>Roboty ziemne wykon.koparkami podsiębiernymi o poj.łyżki 0.40 m3 w gr.kat.III z transp.urobku samochod.samowyładowczymi na odległość do 1 km - korytowanie wraz z opłatą za składowanie</t>
  </si>
  <si>
    <t>37 d.3.1</t>
  </si>
  <si>
    <t>Nakłady uzupełn.za każde dalsze rozp. 0.5 km transportu ponad 1 km samochodami samowyładowczymi po drogach utwardzonych ziemi kat.III-IV ( razem do 25 km )</t>
  </si>
  <si>
    <t>3.2</t>
  </si>
  <si>
    <t>38 d.3.2</t>
  </si>
  <si>
    <t>3.3</t>
  </si>
  <si>
    <t>39 d.3.3</t>
  </si>
  <si>
    <t>Stabilizacja cementem o klasie wytrzymałości C3/4 gr. 15 cm</t>
  </si>
  <si>
    <t>3.4</t>
  </si>
  <si>
    <t>40 d.3.4</t>
  </si>
  <si>
    <t>Nawierzchnie z kostki brukowej betonowej kolor szary , bezfazowa, grub. 8 cm na podsypce cementowo-piaskowej gr. 5 cm</t>
  </si>
  <si>
    <t>41 d.3.4</t>
  </si>
  <si>
    <t>Nawierzchnie z kostki brukowej betonowej kolor szary , grub. 8 cm na podsypce cementowo-piaskowej gr. 5 cm</t>
  </si>
  <si>
    <t>Razem dział: CHODNIKI ORAZ CIĄG PIESZOROWEROWY</t>
  </si>
  <si>
    <t>ELEMENTY ULIC</t>
  </si>
  <si>
    <t>4.1</t>
  </si>
  <si>
    <t>Krawężniki betonowe D-08.01.01</t>
  </si>
  <si>
    <t>42 d.4.1</t>
  </si>
  <si>
    <t>KNR 2-31 0401-06 analogia</t>
  </si>
  <si>
    <t>Rowki pod krawężniki i ławy krawężnikowe o wym. 30x40 cm w gruncie kat.III-IV wraz z wywozem gruntu z rowka</t>
  </si>
  <si>
    <t>43 d.4.1</t>
  </si>
  <si>
    <t>KNNR 6 0403-03</t>
  </si>
  <si>
    <t>Krawężniki betonowe wystające o wymiarach 15x30 cm z wykonaniem ław betonowych B15 w ilości 0,085m3/mb na podsypce cementowo-piaskowej</t>
  </si>
  <si>
    <t>44 d.4.1</t>
  </si>
  <si>
    <t>Krawężniki betonowe obniżony o wymiarach 15x22x100 cm z wykonaniem ław betonowych B15 w ilości 0,085m3/mb na podsypce cementowo-piaskowej ( na zjazdach ) .</t>
  </si>
  <si>
    <t>Razem dział: Krawężniki betonowe D-08.01.01</t>
  </si>
  <si>
    <t>4.2</t>
  </si>
  <si>
    <t>Betonowe obrzeża chodnikowe D-08.03.01</t>
  </si>
  <si>
    <t>45 d.4.2</t>
  </si>
  <si>
    <t>KNR 2-31 0401-04 analogia</t>
  </si>
  <si>
    <t>Rowki pod krawężniki i ławy krawężnikowe o wymiarach 30x30 cm w gruncie kat.III-IV wraz z wywozem gruntu z rowka</t>
  </si>
  <si>
    <t>46 d.4.2</t>
  </si>
  <si>
    <t>KNR 2-31 0402-04 analogia</t>
  </si>
  <si>
    <t>Ława pod obrzeże 8x30 betonowa z oporem B15 w ilości 0,042m3/mb</t>
  </si>
  <si>
    <t>47 d.4.2</t>
  </si>
  <si>
    <t>KNNR 6 0404-05</t>
  </si>
  <si>
    <t>Obrzeża betonowe o wymiarach 30x8 cm na podsypce cementowo-piaskowej, spoiny wypełnione zaprawą cementową</t>
  </si>
  <si>
    <t>Razem dział: Betonowe obrzeża chodnikowe D-08.03.01</t>
  </si>
  <si>
    <t>4.3</t>
  </si>
  <si>
    <t>Ścieki D-08.05.00</t>
  </si>
  <si>
    <t>48 d.4.3</t>
  </si>
  <si>
    <t>KNR AT-03 0402-01</t>
  </si>
  <si>
    <t>Ścieki uliczne z kostki betonowej szarej gr. 8 cm w dwóch rzędach na ławie betonowej B15 w ilości 0,065m3/mb</t>
  </si>
  <si>
    <t>Razem dział: Ścieki D-08.05.00</t>
  </si>
  <si>
    <t>Razem dział: ELEMENTY ULIC</t>
  </si>
  <si>
    <t>ODWODNIENIE</t>
  </si>
  <si>
    <t>5.1</t>
  </si>
  <si>
    <t>49 d.5.1</t>
  </si>
  <si>
    <t>Roboty ziemne wykon.koparkami podsiębiernymi o poj.łyżki 0.40 m3 w gr.kat.III z transp.urobku samochod.samowyładowczymi na odległość do 5 km - wykop pod sieć kanalizacyjną, studnie rewizyjne, wpusty uliczne, przykanaliki wraz z opłatą za składowanie - 75% robót ziemnych</t>
  </si>
  <si>
    <t>50 d.5.1</t>
  </si>
  <si>
    <t>Ręczne roboty ziemne z transportem urobku samochodami samowyładowczymi (kat.gr.III) - 25 % robót ziemnych</t>
  </si>
  <si>
    <t>51 d.5.1</t>
  </si>
  <si>
    <t>5.2</t>
  </si>
  <si>
    <t>Kanalizacja deszczowa D-03.02.01</t>
  </si>
  <si>
    <t>52 d.5.2</t>
  </si>
  <si>
    <t>KNR 2-28 0501-05</t>
  </si>
  <si>
    <t>Podłoża z kruszyw naturalnych grubości 15 cm - podłoża pod sieć kanalizacyjną, studnie, przykanaliki, wpusty</t>
  </si>
  <si>
    <t>53 d.5.2</t>
  </si>
  <si>
    <t>KNR 2-01 0322-02</t>
  </si>
  <si>
    <t>Pełne umocnienie pionowych ścian wykopów liniowych o głębok.do 3.0 m w grunt.suchych kat.III-IV wraz z rozbiór.</t>
  </si>
  <si>
    <t>54 d.5.2</t>
  </si>
  <si>
    <t>KNR 2-18 0625-02 analogia</t>
  </si>
  <si>
    <t>Wpust uliczny betonowy z osadnikiem fi 500 mm - szczelny</t>
  </si>
  <si>
    <t>55 d.5.2</t>
  </si>
  <si>
    <t>KNR 2-28 0506-02 analogia</t>
  </si>
  <si>
    <t>Przykanaliki z rur kielichowych z PVC o śr. nom. 160 mm - połączenie studzienki ściekowej ze studnią rewizyjną lub na ostro przez połączenie szczelne- rury SN 8 lite</t>
  </si>
  <si>
    <t>56 d.5.2</t>
  </si>
  <si>
    <t>KNR 2-28 0501-09</t>
  </si>
  <si>
    <t>Obsypka kolektora deszczowego, studni rewizyjnych, przykanalików, wpustów kruszywem dowiezionym /pospółka/ - do wysokości 30 cm ponad rurę</t>
  </si>
  <si>
    <t>57 d.5.2</t>
  </si>
  <si>
    <t>KNNR 1 0214-05</t>
  </si>
  <si>
    <t>Zasypanie wykopów powyżej 30 cm nad rurą - ( wraz z dowozem piasku ) i zagęszczeniem /pełna wymiana gruntu/</t>
  </si>
  <si>
    <t>Razem dział: Kanalizacja deszczowa D-03.02.01</t>
  </si>
  <si>
    <t>Razem dział: ODWODNIENIE</t>
  </si>
  <si>
    <t>URZĄDZENIA BEZPIECZEŃSTWA RUCHU D.07.00.00</t>
  </si>
  <si>
    <t>6.1</t>
  </si>
  <si>
    <t>Oznakowanie pionowe D-07.02.01</t>
  </si>
  <si>
    <t>58 d.6.1</t>
  </si>
  <si>
    <t>KNNR 6 0702-01</t>
  </si>
  <si>
    <t>Pionowe znaki drogowe - słupki z rur stalowych</t>
  </si>
  <si>
    <t>59 d.6.1</t>
  </si>
  <si>
    <t>KNNR 6 0702-05</t>
  </si>
  <si>
    <t>Pionowe znaki drogowe(C16/13, C 13a) - znaki średnie II generacja</t>
  </si>
  <si>
    <t>60 d.6.1</t>
  </si>
  <si>
    <t>KNR 2-31 0704-01</t>
  </si>
  <si>
    <t>Bariery szczeblinkowe U11a - kolor biało-czerwony</t>
  </si>
  <si>
    <t>Razem dział: Oznakowanie pionowe D-07.02.01</t>
  </si>
  <si>
    <t>Razem dział: URZĄDZENIA BEZPIECZEŃSTWA RUCHU D.07.00.00</t>
  </si>
  <si>
    <t>KANAŁ TELETECHNICZNY</t>
  </si>
  <si>
    <t>61 d.7</t>
  </si>
  <si>
    <t>Roboty ziemne wykon.koparkami podsiębiernymi o poj.łyżki 0.40 m3 w gr.kat.III z transp.urobku samochod.samowyładowczymi na odległość do 5 km - wykop</t>
  </si>
  <si>
    <t>62 d.7</t>
  </si>
  <si>
    <t>KNR 5-02 0201-03</t>
  </si>
  <si>
    <t>Wykonanie przepustów rurą dwudzielna pod drogami i innymi przeszkodami wykopem otwartym w gruncie kat. III - rura A200 PS</t>
  </si>
  <si>
    <t>63 d.7</t>
  </si>
  <si>
    <t>KNR 5-01 0105-01</t>
  </si>
  <si>
    <t>Budowa kanalizacji kablowej z rur PCW w gruncie kat. I-III, 1 warstwa w ciągu kanalizacji, 1 rura w warstwie kanalizacji - rura RPP 110</t>
  </si>
  <si>
    <t>64 d.7</t>
  </si>
  <si>
    <t>KNR 5-01 0401-01</t>
  </si>
  <si>
    <t>Budowa studni kablowych prefabrykowanych rozdzielczych w gruncie kat. I-II - studnia kablowa z pokrywą 400/400</t>
  </si>
  <si>
    <t>stud,</t>
  </si>
  <si>
    <t>Razem dział: KANAŁ TELETECHNICZNY</t>
  </si>
  <si>
    <t>ROBOTY WYKOŃCZENIOWE</t>
  </si>
  <si>
    <t>65 d.8</t>
  </si>
  <si>
    <t>KNR-W 2-01 0505-01</t>
  </si>
  <si>
    <t>Ręczne plantowanie powierzchni gruntu rodzimego kat. I-III</t>
  </si>
  <si>
    <t>66 d.8</t>
  </si>
  <si>
    <t>KNR-W 2-01 0510-01</t>
  </si>
  <si>
    <t>Humusowanie terenu z obsianiem przy grubości warstwy humusu 5 cm</t>
  </si>
  <si>
    <t>Razem dział: ROBOTY WYKOŃCZENIOWE</t>
  </si>
  <si>
    <t>RAZEM NETTO</t>
  </si>
  <si>
    <t>VAT /23%/</t>
  </si>
  <si>
    <t>RAZEM BRUTTO</t>
  </si>
  <si>
    <t>ZESTAWNIENIE KOSZTÓW INWESTYCJI</t>
  </si>
  <si>
    <t>LP.</t>
  </si>
  <si>
    <t>NAZWA ROBÓT</t>
  </si>
  <si>
    <t xml:space="preserve">WARTOŚĆ NETTO          </t>
  </si>
  <si>
    <t xml:space="preserve">WARTOŚĆ BRUTTO              </t>
  </si>
  <si>
    <t>1.</t>
  </si>
  <si>
    <t>Branża drogowa</t>
  </si>
  <si>
    <t>2.</t>
  </si>
  <si>
    <t>RAZEM:</t>
  </si>
  <si>
    <t>Branża elektryczna</t>
  </si>
  <si>
    <t>PODATEK VAT / 23% /</t>
  </si>
  <si>
    <t>OGÓŁEM BRUTTO</t>
  </si>
  <si>
    <t>KOSZTORYS OFERTOWY</t>
  </si>
  <si>
    <t>BRANŻA ELEKTRYCZNA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</si>
</sst>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0">
    <font>
      <sz val="11"/>
      <color theme="1"/>
      <name val="Calibri"/>
      <family val="2"/>
      <scheme val="minor"/>
    </font>
    <font>
      <sz val="9.1"/>
      <color rgb="FF000000"/>
      <name val="Microsoft Sans Serif"/>
      <family val="2"/>
      <charset val="238"/>
    </font>
    <font>
      <b/>
      <sz val="9.1"/>
      <color rgb="FF000000"/>
      <name val="Microsoft Sans Serif"/>
      <family val="2"/>
      <charset val="238"/>
    </font>
    <font>
      <sz val="14"/>
      <color rgb="FF000000"/>
      <name val="Microsoft Sans Serif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i/>
      <sz val="12"/>
      <color theme="1"/>
      <name val="Czcionka tekstu podstawowego"/>
      <charset val="238"/>
    </font>
    <font>
      <i/>
      <sz val="12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0"/>
      <name val="Arial CE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33CC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6" borderId="9" applyNumberFormat="0" applyAlignment="0" applyProtection="0"/>
    <xf numFmtId="0" fontId="14" fillId="6" borderId="8" applyNumberFormat="0" applyAlignment="0" applyProtection="0"/>
    <xf numFmtId="0" fontId="15" fillId="0" borderId="10" applyNumberFormat="0" applyFill="0" applyAlignment="0" applyProtection="0"/>
    <xf numFmtId="0" fontId="16" fillId="7" borderId="11" applyNumberFormat="0" applyAlignment="0" applyProtection="0"/>
    <xf numFmtId="0" fontId="17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44" fontId="27" fillId="0" borderId="0" applyFont="0" applyFill="0" applyBorder="0" applyAlignment="0" applyProtection="0"/>
  </cellStyleXfs>
  <cellXfs count="97">
    <xf numFmtId="0" fontId="0" fillId="0" borderId="0" xfId="0"/>
    <xf numFmtId="49" fontId="1" fillId="0" borderId="1" xfId="0" applyNumberFormat="1" applyFont="1" applyBorder="1" applyAlignment="1">
      <alignment horizontal="center" vertical="center" wrapText="1" readingOrder="1"/>
    </xf>
    <xf numFmtId="49" fontId="1" fillId="0" borderId="1" xfId="0" applyNumberFormat="1" applyFont="1" applyBorder="1" applyAlignment="1">
      <alignment horizontal="left" vertical="top" wrapText="1" readingOrder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1" fillId="34" borderId="26" xfId="0" applyFont="1" applyFill="1" applyBorder="1"/>
    <xf numFmtId="0" fontId="21" fillId="34" borderId="27" xfId="0" applyFont="1" applyFill="1" applyBorder="1" applyAlignment="1">
      <alignment wrapText="1"/>
    </xf>
    <xf numFmtId="0" fontId="21" fillId="34" borderId="27" xfId="0" applyFont="1" applyFill="1" applyBorder="1"/>
    <xf numFmtId="4" fontId="21" fillId="34" borderId="27" xfId="0" applyNumberFormat="1" applyFont="1" applyFill="1" applyBorder="1"/>
    <xf numFmtId="4" fontId="21" fillId="34" borderId="28" xfId="0" applyNumberFormat="1" applyFont="1" applyFill="1" applyBorder="1"/>
    <xf numFmtId="0" fontId="21" fillId="0" borderId="26" xfId="0" applyFont="1" applyBorder="1"/>
    <xf numFmtId="0" fontId="21" fillId="0" borderId="27" xfId="0" applyFont="1" applyBorder="1" applyAlignment="1">
      <alignment wrapText="1"/>
    </xf>
    <xf numFmtId="0" fontId="21" fillId="0" borderId="27" xfId="0" applyFont="1" applyBorder="1"/>
    <xf numFmtId="4" fontId="21" fillId="0" borderId="27" xfId="0" applyNumberFormat="1" applyFont="1" applyBorder="1"/>
    <xf numFmtId="4" fontId="21" fillId="0" borderId="28" xfId="0" applyNumberFormat="1" applyFont="1" applyBorder="1"/>
    <xf numFmtId="0" fontId="0" fillId="0" borderId="15" xfId="0" applyBorder="1"/>
    <xf numFmtId="0" fontId="0" fillId="0" borderId="15" xfId="0" applyBorder="1" applyAlignment="1">
      <alignment wrapText="1"/>
    </xf>
    <xf numFmtId="4" fontId="0" fillId="0" borderId="15" xfId="0" applyNumberFormat="1" applyBorder="1"/>
    <xf numFmtId="4" fontId="21" fillId="0" borderId="43" xfId="0" applyNumberFormat="1" applyFont="1" applyBorder="1"/>
    <xf numFmtId="4" fontId="21" fillId="0" borderId="17" xfId="0" applyNumberFormat="1" applyFont="1" applyBorder="1"/>
    <xf numFmtId="0" fontId="0" fillId="0" borderId="16" xfId="0" applyBorder="1"/>
    <xf numFmtId="0" fontId="0" fillId="0" borderId="16" xfId="0" applyBorder="1" applyAlignment="1">
      <alignment wrapText="1"/>
    </xf>
    <xf numFmtId="4" fontId="0" fillId="0" borderId="16" xfId="0" applyNumberFormat="1" applyBorder="1"/>
    <xf numFmtId="4" fontId="0" fillId="0" borderId="32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4" xfId="0" applyBorder="1"/>
    <xf numFmtId="0" fontId="0" fillId="0" borderId="14" xfId="0" applyBorder="1" applyAlignment="1">
      <alignment wrapText="1"/>
    </xf>
    <xf numFmtId="4" fontId="0" fillId="0" borderId="14" xfId="0" applyNumberFormat="1" applyBorder="1"/>
    <xf numFmtId="0" fontId="21" fillId="33" borderId="27" xfId="0" applyFont="1" applyFill="1" applyBorder="1"/>
    <xf numFmtId="4" fontId="21" fillId="33" borderId="43" xfId="0" applyNumberFormat="1" applyFont="1" applyFill="1" applyBorder="1"/>
    <xf numFmtId="4" fontId="21" fillId="33" borderId="17" xfId="0" applyNumberFormat="1" applyFont="1" applyFill="1" applyBorder="1"/>
    <xf numFmtId="0" fontId="25" fillId="35" borderId="32" xfId="0" applyFont="1" applyFill="1" applyBorder="1"/>
    <xf numFmtId="4" fontId="25" fillId="35" borderId="44" xfId="0" applyNumberFormat="1" applyFont="1" applyFill="1" applyBorder="1"/>
    <xf numFmtId="4" fontId="24" fillId="35" borderId="41" xfId="0" applyNumberFormat="1" applyFont="1" applyFill="1" applyBorder="1"/>
    <xf numFmtId="0" fontId="26" fillId="35" borderId="1" xfId="0" applyFont="1" applyFill="1" applyBorder="1"/>
    <xf numFmtId="4" fontId="26" fillId="35" borderId="2" xfId="0" applyNumberFormat="1" applyFont="1" applyFill="1" applyBorder="1"/>
    <xf numFmtId="4" fontId="23" fillId="35" borderId="46" xfId="0" applyNumberFormat="1" applyFont="1" applyFill="1" applyBorder="1"/>
    <xf numFmtId="0" fontId="25" fillId="35" borderId="37" xfId="0" applyFont="1" applyFill="1" applyBorder="1"/>
    <xf numFmtId="4" fontId="25" fillId="35" borderId="45" xfId="0" applyNumberFormat="1" applyFont="1" applyFill="1" applyBorder="1"/>
    <xf numFmtId="4" fontId="24" fillId="35" borderId="42" xfId="0" applyNumberFormat="1" applyFont="1" applyFill="1" applyBorder="1"/>
    <xf numFmtId="0" fontId="22" fillId="0" borderId="0" xfId="1" applyFont="1" applyAlignment="1">
      <alignment horizontal="center"/>
    </xf>
    <xf numFmtId="0" fontId="28" fillId="0" borderId="1" xfId="1" applyFont="1" applyBorder="1" applyAlignment="1">
      <alignment horizontal="center" vertical="center" wrapText="1"/>
    </xf>
    <xf numFmtId="44" fontId="28" fillId="0" borderId="1" xfId="43" applyFont="1" applyBorder="1" applyAlignment="1">
      <alignment horizontal="right" vertical="center" wrapText="1"/>
    </xf>
    <xf numFmtId="44" fontId="28" fillId="0" borderId="1" xfId="43" applyFont="1" applyBorder="1" applyAlignment="1">
      <alignment horizontal="center" vertical="center" wrapText="1"/>
    </xf>
    <xf numFmtId="44" fontId="0" fillId="0" borderId="1" xfId="0" applyNumberFormat="1" applyBorder="1"/>
    <xf numFmtId="44" fontId="1" fillId="0" borderId="1" xfId="0" applyNumberFormat="1" applyFont="1" applyBorder="1" applyAlignment="1">
      <alignment horizontal="center" vertical="center" wrapText="1" readingOrder="1"/>
    </xf>
    <xf numFmtId="44" fontId="0" fillId="0" borderId="0" xfId="0" applyNumberFormat="1"/>
    <xf numFmtId="0" fontId="28" fillId="0" borderId="1" xfId="1" applyFont="1" applyBorder="1" applyAlignment="1" applyProtection="1">
      <alignment horizontal="center" vertical="center" wrapText="1"/>
      <protection locked="0"/>
    </xf>
    <xf numFmtId="4" fontId="0" fillId="0" borderId="15" xfId="0" applyNumberFormat="1" applyBorder="1" applyProtection="1">
      <protection locked="0"/>
    </xf>
    <xf numFmtId="4" fontId="0" fillId="0" borderId="16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21" fillId="0" borderId="38" xfId="0" applyFont="1" applyBorder="1" applyAlignment="1">
      <alignment horizontal="left" wrapText="1"/>
    </xf>
    <xf numFmtId="0" fontId="21" fillId="0" borderId="39" xfId="0" applyFont="1" applyBorder="1" applyAlignment="1">
      <alignment horizontal="left" wrapText="1"/>
    </xf>
    <xf numFmtId="0" fontId="21" fillId="0" borderId="40" xfId="0" applyFont="1" applyBorder="1" applyAlignment="1">
      <alignment horizontal="left" wrapText="1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0" fontId="21" fillId="0" borderId="26" xfId="0" applyFont="1" applyBorder="1" applyAlignment="1">
      <alignment horizontal="left" wrapText="1"/>
    </xf>
    <xf numFmtId="0" fontId="21" fillId="0" borderId="27" xfId="0" applyFont="1" applyBorder="1" applyAlignment="1">
      <alignment horizontal="left" wrapText="1"/>
    </xf>
    <xf numFmtId="0" fontId="21" fillId="33" borderId="38" xfId="0" applyFont="1" applyFill="1" applyBorder="1" applyAlignment="1">
      <alignment horizontal="left" wrapText="1"/>
    </xf>
    <xf numFmtId="0" fontId="21" fillId="33" borderId="39" xfId="0" applyFont="1" applyFill="1" applyBorder="1" applyAlignment="1">
      <alignment horizontal="left" wrapText="1"/>
    </xf>
    <xf numFmtId="0" fontId="21" fillId="33" borderId="40" xfId="0" applyFont="1" applyFill="1" applyBorder="1" applyAlignment="1">
      <alignment horizontal="left" wrapText="1"/>
    </xf>
    <xf numFmtId="0" fontId="21" fillId="33" borderId="26" xfId="0" applyFont="1" applyFill="1" applyBorder="1" applyAlignment="1">
      <alignment horizontal="left" wrapText="1"/>
    </xf>
    <xf numFmtId="0" fontId="21" fillId="33" borderId="27" xfId="0" applyFont="1" applyFill="1" applyBorder="1" applyAlignment="1">
      <alignment horizontal="left" wrapText="1"/>
    </xf>
    <xf numFmtId="0" fontId="23" fillId="35" borderId="33" xfId="0" applyFont="1" applyFill="1" applyBorder="1" applyAlignment="1">
      <alignment horizontal="left"/>
    </xf>
    <xf numFmtId="0" fontId="23" fillId="35" borderId="4" xfId="0" applyFont="1" applyFill="1" applyBorder="1" applyAlignment="1">
      <alignment horizontal="left"/>
    </xf>
    <xf numFmtId="0" fontId="23" fillId="35" borderId="3" xfId="0" applyFont="1" applyFill="1" applyBorder="1" applyAlignment="1">
      <alignment horizontal="left"/>
    </xf>
    <xf numFmtId="0" fontId="24" fillId="35" borderId="34" xfId="0" applyFont="1" applyFill="1" applyBorder="1" applyAlignment="1">
      <alignment horizontal="left"/>
    </xf>
    <xf numFmtId="0" fontId="24" fillId="35" borderId="35" xfId="0" applyFont="1" applyFill="1" applyBorder="1" applyAlignment="1">
      <alignment horizontal="left"/>
    </xf>
    <xf numFmtId="0" fontId="24" fillId="35" borderId="36" xfId="0" applyFont="1" applyFill="1" applyBorder="1" applyAlignment="1">
      <alignment horizontal="left"/>
    </xf>
    <xf numFmtId="0" fontId="24" fillId="35" borderId="29" xfId="0" applyFont="1" applyFill="1" applyBorder="1" applyAlignment="1">
      <alignment horizontal="left"/>
    </xf>
    <xf numFmtId="0" fontId="24" fillId="35" borderId="30" xfId="0" applyFont="1" applyFill="1" applyBorder="1" applyAlignment="1">
      <alignment horizontal="left"/>
    </xf>
    <xf numFmtId="0" fontId="24" fillId="35" borderId="3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center" vertical="top" wrapText="1" readingOrder="1"/>
    </xf>
    <xf numFmtId="0" fontId="0" fillId="0" borderId="1" xfId="0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 readingOrder="1"/>
    </xf>
    <xf numFmtId="49" fontId="1" fillId="0" borderId="3" xfId="0" applyNumberFormat="1" applyFont="1" applyBorder="1" applyAlignment="1">
      <alignment horizontal="center" vertical="center" wrapText="1" readingOrder="1"/>
    </xf>
    <xf numFmtId="49" fontId="1" fillId="0" borderId="4" xfId="0" applyNumberFormat="1" applyFont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horizontal="left" vertical="top" wrapText="1" readingOrder="1"/>
    </xf>
    <xf numFmtId="49" fontId="2" fillId="0" borderId="1" xfId="0" applyNumberFormat="1" applyFont="1" applyBorder="1" applyAlignment="1">
      <alignment horizontal="right" vertical="top" wrapText="1" readingOrder="1"/>
    </xf>
    <xf numFmtId="49" fontId="2" fillId="0" borderId="1" xfId="0" applyNumberFormat="1" applyFont="1" applyBorder="1" applyAlignment="1">
      <alignment horizontal="center" vertical="top" wrapText="1" readingOrder="1"/>
    </xf>
    <xf numFmtId="49" fontId="1" fillId="0" borderId="1" xfId="0" applyNumberFormat="1" applyFont="1" applyBorder="1" applyAlignment="1">
      <alignment horizontal="right" vertical="top" wrapText="1" readingOrder="1"/>
    </xf>
    <xf numFmtId="49" fontId="1" fillId="0" borderId="1" xfId="0" applyNumberFormat="1" applyFont="1" applyBorder="1" applyAlignment="1">
      <alignment horizontal="center" vertical="top" wrapText="1" readingOrder="1"/>
    </xf>
    <xf numFmtId="49" fontId="1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22" fillId="0" borderId="0" xfId="1" applyFont="1" applyAlignment="1">
      <alignment horizontal="center"/>
    </xf>
    <xf numFmtId="0" fontId="29" fillId="0" borderId="1" xfId="1" applyFont="1" applyBorder="1" applyAlignment="1">
      <alignment horizontal="center" vertical="center" wrapText="1"/>
    </xf>
  </cellXfs>
  <cellStyles count="44">
    <cellStyle name="20% — akcent 1 2" xfId="20" xr:uid="{28EB39AF-9D49-4B2D-A8A0-A3A5D6E42965}"/>
    <cellStyle name="20% — akcent 2 2" xfId="24" xr:uid="{F46548C1-D936-47FE-96C1-69295585DC65}"/>
    <cellStyle name="20% — akcent 3 2" xfId="28" xr:uid="{7E54C1D8-593A-4611-B6C6-2A079F301687}"/>
    <cellStyle name="20% — akcent 4 2" xfId="32" xr:uid="{89662ECA-0E17-4343-B6AC-6C853BAB2DBE}"/>
    <cellStyle name="20% — akcent 5 2" xfId="36" xr:uid="{AF0DE4CC-A41C-4C15-A7A6-8EC16775EB7B}"/>
    <cellStyle name="20% — akcent 6 2" xfId="40" xr:uid="{77718C8A-6EEF-41CB-9EE0-9D162E4D5CB6}"/>
    <cellStyle name="40% — akcent 1 2" xfId="21" xr:uid="{F87B66EB-2379-4307-A98A-5D058CDEA186}"/>
    <cellStyle name="40% — akcent 2 2" xfId="25" xr:uid="{6BEA9D78-ECAF-47B7-98C6-1B99A3D89D83}"/>
    <cellStyle name="40% — akcent 3 2" xfId="29" xr:uid="{EABCB862-C5C5-4744-9F45-CCB25C5A9A3C}"/>
    <cellStyle name="40% — akcent 4 2" xfId="33" xr:uid="{D7953069-3220-4EB8-B479-D7B7A1C81DC7}"/>
    <cellStyle name="40% — akcent 5 2" xfId="37" xr:uid="{D896EE25-8F1C-40AE-8937-41FA883C2C8F}"/>
    <cellStyle name="40% — akcent 6 2" xfId="41" xr:uid="{D507407D-4FC9-4399-8313-EA82752883B1}"/>
    <cellStyle name="60% — akcent 1 2" xfId="22" xr:uid="{753296D2-D7FA-47C7-8F5A-FDA64BAC6E97}"/>
    <cellStyle name="60% — akcent 2 2" xfId="26" xr:uid="{E88C0C30-57ED-4B84-BB40-55BAC43D51AA}"/>
    <cellStyle name="60% — akcent 3 2" xfId="30" xr:uid="{D7A0AEF1-0910-4089-8C3C-4C1B16A26196}"/>
    <cellStyle name="60% — akcent 4 2" xfId="34" xr:uid="{9596987F-BA5D-49A1-8B50-522881F1CE8E}"/>
    <cellStyle name="60% — akcent 5 2" xfId="38" xr:uid="{2A2F4BEB-4D99-466A-A9DC-3296A349BF7D}"/>
    <cellStyle name="60% — akcent 6 2" xfId="42" xr:uid="{55FCC7FA-D868-4C28-B0BC-A7AFF4AFD4B0}"/>
    <cellStyle name="Akcent 1 2" xfId="19" xr:uid="{B115E478-BF92-4A9E-B7F4-2A7EFF8436D6}"/>
    <cellStyle name="Akcent 2 2" xfId="23" xr:uid="{154D1520-F269-4CBE-8F9D-6F002A756434}"/>
    <cellStyle name="Akcent 3 2" xfId="27" xr:uid="{4ABA8EC5-5F25-4E50-A87A-A49E182DDF9F}"/>
    <cellStyle name="Akcent 4 2" xfId="31" xr:uid="{86689881-5414-4992-B9DC-139DD065330F}"/>
    <cellStyle name="Akcent 5 2" xfId="35" xr:uid="{DA5645A5-E513-4541-9B9B-C5D747B3C4F1}"/>
    <cellStyle name="Akcent 6 2" xfId="39" xr:uid="{765C0072-09D8-4696-92B4-4C2DCC1D115D}"/>
    <cellStyle name="Dane wejściowe 2" xfId="10" xr:uid="{5F46716A-0290-427C-99B6-C3A01776C911}"/>
    <cellStyle name="Dane wyjściowe 2" xfId="11" xr:uid="{803437A7-E6AE-47DC-B841-7B18638A96A3}"/>
    <cellStyle name="Dobry 2" xfId="7" xr:uid="{7A821230-E5B6-4860-A8AE-04B1188F0F86}"/>
    <cellStyle name="Komórka połączona 2" xfId="13" xr:uid="{2DEB64E7-6000-46D2-B5AB-F48DBBF09862}"/>
    <cellStyle name="Komórka zaznaczona 2" xfId="14" xr:uid="{8AFF54AA-AC75-48F5-AC26-5C4BF235577E}"/>
    <cellStyle name="Nagłówek 1 2" xfId="3" xr:uid="{075BC2DB-20F7-473B-846B-4D8FCF12752B}"/>
    <cellStyle name="Nagłówek 2 2" xfId="4" xr:uid="{92FD8F7A-967F-433A-8AAD-8A9F84733863}"/>
    <cellStyle name="Nagłówek 3 2" xfId="5" xr:uid="{B977498F-B4F8-49B2-895C-4921FA6B180F}"/>
    <cellStyle name="Nagłówek 4 2" xfId="6" xr:uid="{97E527C9-87F0-4A5A-99B4-E1077C68331F}"/>
    <cellStyle name="Neutralny 2" xfId="9" xr:uid="{24F993F8-0B09-42BE-A9DD-6A2E80F76E94}"/>
    <cellStyle name="Normalny" xfId="0" builtinId="0"/>
    <cellStyle name="Normalny 2" xfId="1" xr:uid="{3115EE34-0D5A-40A2-A2DC-90B85DCDF794}"/>
    <cellStyle name="Obliczenia 2" xfId="12" xr:uid="{B4AC039B-C63E-4FEC-9A1A-9174EDEF85DA}"/>
    <cellStyle name="Suma 2" xfId="18" xr:uid="{7864FDE1-54A5-4C90-803D-87E9C5406BF8}"/>
    <cellStyle name="Tekst objaśnienia 2" xfId="17" xr:uid="{813C1301-5BEF-4DFD-A791-2B7F304F339B}"/>
    <cellStyle name="Tekst ostrzeżenia 2" xfId="15" xr:uid="{2F64EE94-DBA3-4038-B05C-7FCE3568A995}"/>
    <cellStyle name="Tytuł 2" xfId="2" xr:uid="{82266F5F-B992-4F13-96CE-DCFD6BD5604E}"/>
    <cellStyle name="Uwaga 2" xfId="16" xr:uid="{326FA75D-AB8D-491D-A799-665584407A52}"/>
    <cellStyle name="Walutowy 3" xfId="43" xr:uid="{A7B0C47A-30D7-4662-83E0-39AFA24FF4FC}"/>
    <cellStyle name="Zły 2" xfId="8" xr:uid="{B7A000DE-31B7-4CFB-8E07-4706E91234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7"/>
  <sheetViews>
    <sheetView topLeftCell="A130" workbookViewId="0">
      <selection activeCell="F7" sqref="F7"/>
    </sheetView>
  </sheetViews>
  <sheetFormatPr defaultRowHeight="15"/>
  <cols>
    <col min="1" max="1" width="7.7109375" bestFit="1" customWidth="1"/>
    <col min="2" max="2" width="17.5703125" customWidth="1"/>
    <col min="3" max="3" width="47.85546875" customWidth="1"/>
    <col min="4" max="4" width="11.28515625" bestFit="1" customWidth="1"/>
    <col min="5" max="5" width="8" bestFit="1" customWidth="1"/>
    <col min="6" max="6" width="10.42578125" bestFit="1" customWidth="1"/>
    <col min="7" max="7" width="13.5703125" bestFit="1" customWidth="1"/>
  </cols>
  <sheetData>
    <row r="1" spans="1:7" ht="15.75">
      <c r="A1" s="57" t="s">
        <v>405</v>
      </c>
      <c r="B1" s="58"/>
      <c r="C1" s="58"/>
      <c r="D1" s="58"/>
      <c r="E1" s="58"/>
      <c r="F1" s="58"/>
      <c r="G1" s="59"/>
    </row>
    <row r="2" spans="1:7">
      <c r="A2" s="60" t="s">
        <v>133</v>
      </c>
      <c r="B2" s="61"/>
      <c r="C2" s="61"/>
      <c r="D2" s="61"/>
      <c r="E2" s="61"/>
      <c r="F2" s="61"/>
      <c r="G2" s="62"/>
    </row>
    <row r="3" spans="1:7" ht="15.75" thickBot="1">
      <c r="A3" s="63" t="s">
        <v>134</v>
      </c>
      <c r="B3" s="64"/>
      <c r="C3" s="64"/>
      <c r="D3" s="64"/>
      <c r="E3" s="64"/>
      <c r="F3" s="64"/>
      <c r="G3" s="65"/>
    </row>
    <row r="4" spans="1:7" ht="15.75" thickBot="1">
      <c r="A4" s="3" t="s">
        <v>1</v>
      </c>
      <c r="B4" s="4" t="s">
        <v>2</v>
      </c>
      <c r="C4" s="4" t="s">
        <v>3</v>
      </c>
      <c r="D4" s="3" t="s">
        <v>135</v>
      </c>
      <c r="E4" s="3" t="s">
        <v>5</v>
      </c>
      <c r="F4" s="3" t="s">
        <v>136</v>
      </c>
      <c r="G4" s="3" t="s">
        <v>7</v>
      </c>
    </row>
    <row r="5" spans="1:7" ht="15.75" thickBot="1">
      <c r="A5" s="5">
        <v>1</v>
      </c>
      <c r="B5" s="6"/>
      <c r="C5" s="6" t="s">
        <v>137</v>
      </c>
      <c r="D5" s="7"/>
      <c r="E5" s="7"/>
      <c r="F5" s="8"/>
      <c r="G5" s="9"/>
    </row>
    <row r="6" spans="1:7" ht="30.75" thickBot="1">
      <c r="A6" s="10" t="s">
        <v>138</v>
      </c>
      <c r="B6" s="11"/>
      <c r="C6" s="11" t="s">
        <v>139</v>
      </c>
      <c r="D6" s="12"/>
      <c r="E6" s="12"/>
      <c r="F6" s="13"/>
      <c r="G6" s="14"/>
    </row>
    <row r="7" spans="1:7" ht="60.75" thickBot="1">
      <c r="A7" s="15" t="s">
        <v>140</v>
      </c>
      <c r="B7" s="16" t="s">
        <v>141</v>
      </c>
      <c r="C7" s="16" t="s">
        <v>142</v>
      </c>
      <c r="D7" s="15" t="s">
        <v>143</v>
      </c>
      <c r="E7" s="15">
        <v>0.13100000000000001</v>
      </c>
      <c r="F7" s="50"/>
      <c r="G7" s="17">
        <f>ROUND(E7*F7,2)</f>
        <v>0</v>
      </c>
    </row>
    <row r="8" spans="1:7" ht="15.75" thickBot="1">
      <c r="A8" s="66" t="s">
        <v>144</v>
      </c>
      <c r="B8" s="67"/>
      <c r="C8" s="67"/>
      <c r="D8" s="12"/>
      <c r="E8" s="12"/>
      <c r="F8" s="18"/>
      <c r="G8" s="19">
        <f>SUM(G7)</f>
        <v>0</v>
      </c>
    </row>
    <row r="9" spans="1:7" ht="15.75" thickBot="1">
      <c r="A9" s="10" t="s">
        <v>145</v>
      </c>
      <c r="B9" s="11"/>
      <c r="C9" s="11" t="s">
        <v>146</v>
      </c>
      <c r="D9" s="12"/>
      <c r="E9" s="12"/>
      <c r="F9" s="13"/>
      <c r="G9" s="14"/>
    </row>
    <row r="10" spans="1:7" ht="30">
      <c r="A10" s="20" t="s">
        <v>147</v>
      </c>
      <c r="B10" s="21" t="s">
        <v>148</v>
      </c>
      <c r="C10" s="21" t="s">
        <v>149</v>
      </c>
      <c r="D10" s="20" t="s">
        <v>150</v>
      </c>
      <c r="E10" s="20">
        <v>42</v>
      </c>
      <c r="F10" s="51"/>
      <c r="G10" s="23">
        <f>ROUND(E10*F10,2)</f>
        <v>0</v>
      </c>
    </row>
    <row r="11" spans="1:7" ht="45">
      <c r="A11" s="24" t="s">
        <v>151</v>
      </c>
      <c r="B11" s="25" t="s">
        <v>152</v>
      </c>
      <c r="C11" s="25" t="s">
        <v>153</v>
      </c>
      <c r="D11" s="24" t="s">
        <v>150</v>
      </c>
      <c r="E11" s="24">
        <v>42</v>
      </c>
      <c r="F11" s="52"/>
      <c r="G11" s="26">
        <f t="shared" ref="G11:G22" si="0">ROUND(E11*F11,2)</f>
        <v>0</v>
      </c>
    </row>
    <row r="12" spans="1:7" ht="30">
      <c r="A12" s="24" t="s">
        <v>154</v>
      </c>
      <c r="B12" s="25" t="s">
        <v>155</v>
      </c>
      <c r="C12" s="25" t="s">
        <v>156</v>
      </c>
      <c r="D12" s="24" t="s">
        <v>150</v>
      </c>
      <c r="E12" s="24">
        <v>42</v>
      </c>
      <c r="F12" s="52"/>
      <c r="G12" s="26">
        <f t="shared" si="0"/>
        <v>0</v>
      </c>
    </row>
    <row r="13" spans="1:7" ht="45">
      <c r="A13" s="24" t="s">
        <v>157</v>
      </c>
      <c r="B13" s="25" t="s">
        <v>158</v>
      </c>
      <c r="C13" s="25" t="s">
        <v>159</v>
      </c>
      <c r="D13" s="24" t="s">
        <v>150</v>
      </c>
      <c r="E13" s="24">
        <v>42</v>
      </c>
      <c r="F13" s="52"/>
      <c r="G13" s="26">
        <f t="shared" si="0"/>
        <v>0</v>
      </c>
    </row>
    <row r="14" spans="1:7" ht="30">
      <c r="A14" s="24" t="s">
        <v>160</v>
      </c>
      <c r="B14" s="25" t="s">
        <v>161</v>
      </c>
      <c r="C14" s="25" t="s">
        <v>162</v>
      </c>
      <c r="D14" s="24" t="s">
        <v>150</v>
      </c>
      <c r="E14" s="24">
        <v>45</v>
      </c>
      <c r="F14" s="52"/>
      <c r="G14" s="26">
        <f t="shared" si="0"/>
        <v>0</v>
      </c>
    </row>
    <row r="15" spans="1:7" ht="45">
      <c r="A15" s="24" t="s">
        <v>163</v>
      </c>
      <c r="B15" s="25" t="s">
        <v>164</v>
      </c>
      <c r="C15" s="25" t="s">
        <v>165</v>
      </c>
      <c r="D15" s="24" t="s">
        <v>150</v>
      </c>
      <c r="E15" s="24">
        <v>45</v>
      </c>
      <c r="F15" s="52"/>
      <c r="G15" s="26">
        <f t="shared" si="0"/>
        <v>0</v>
      </c>
    </row>
    <row r="16" spans="1:7" ht="30">
      <c r="A16" s="24" t="s">
        <v>166</v>
      </c>
      <c r="B16" s="25" t="s">
        <v>167</v>
      </c>
      <c r="C16" s="25" t="s">
        <v>168</v>
      </c>
      <c r="D16" s="24" t="s">
        <v>150</v>
      </c>
      <c r="E16" s="24">
        <v>15</v>
      </c>
      <c r="F16" s="52"/>
      <c r="G16" s="26">
        <f t="shared" si="0"/>
        <v>0</v>
      </c>
    </row>
    <row r="17" spans="1:7" ht="30">
      <c r="A17" s="24" t="s">
        <v>169</v>
      </c>
      <c r="B17" s="25" t="s">
        <v>170</v>
      </c>
      <c r="C17" s="25" t="s">
        <v>171</v>
      </c>
      <c r="D17" s="24" t="s">
        <v>150</v>
      </c>
      <c r="E17" s="24">
        <v>65</v>
      </c>
      <c r="F17" s="52"/>
      <c r="G17" s="26">
        <f t="shared" si="0"/>
        <v>0</v>
      </c>
    </row>
    <row r="18" spans="1:7" ht="30">
      <c r="A18" s="24" t="s">
        <v>172</v>
      </c>
      <c r="B18" s="25" t="s">
        <v>173</v>
      </c>
      <c r="C18" s="25" t="s">
        <v>174</v>
      </c>
      <c r="D18" s="24" t="s">
        <v>23</v>
      </c>
      <c r="E18" s="24">
        <v>25</v>
      </c>
      <c r="F18" s="52"/>
      <c r="G18" s="26">
        <f t="shared" si="0"/>
        <v>0</v>
      </c>
    </row>
    <row r="19" spans="1:7">
      <c r="A19" s="24" t="s">
        <v>175</v>
      </c>
      <c r="B19" s="25" t="s">
        <v>176</v>
      </c>
      <c r="C19" s="25" t="s">
        <v>177</v>
      </c>
      <c r="D19" s="24" t="s">
        <v>14</v>
      </c>
      <c r="E19" s="24">
        <v>1.5</v>
      </c>
      <c r="F19" s="52"/>
      <c r="G19" s="26">
        <f t="shared" si="0"/>
        <v>0</v>
      </c>
    </row>
    <row r="20" spans="1:7">
      <c r="A20" s="24" t="s">
        <v>178</v>
      </c>
      <c r="B20" s="25" t="s">
        <v>179</v>
      </c>
      <c r="C20" s="25" t="s">
        <v>180</v>
      </c>
      <c r="D20" s="24" t="s">
        <v>23</v>
      </c>
      <c r="E20" s="24">
        <v>48</v>
      </c>
      <c r="F20" s="52"/>
      <c r="G20" s="26">
        <f t="shared" si="0"/>
        <v>0</v>
      </c>
    </row>
    <row r="21" spans="1:7" ht="45">
      <c r="A21" s="24" t="s">
        <v>181</v>
      </c>
      <c r="B21" s="25" t="s">
        <v>182</v>
      </c>
      <c r="C21" s="25" t="s">
        <v>183</v>
      </c>
      <c r="D21" s="24" t="s">
        <v>14</v>
      </c>
      <c r="E21" s="24">
        <v>29.977</v>
      </c>
      <c r="F21" s="52"/>
      <c r="G21" s="26">
        <f t="shared" si="0"/>
        <v>0</v>
      </c>
    </row>
    <row r="22" spans="1:7" ht="60.75" thickBot="1">
      <c r="A22" s="27" t="s">
        <v>184</v>
      </c>
      <c r="B22" s="28" t="s">
        <v>185</v>
      </c>
      <c r="C22" s="28" t="s">
        <v>186</v>
      </c>
      <c r="D22" s="27" t="s">
        <v>14</v>
      </c>
      <c r="E22" s="27">
        <v>29.98</v>
      </c>
      <c r="F22" s="53"/>
      <c r="G22" s="26">
        <f t="shared" si="0"/>
        <v>0</v>
      </c>
    </row>
    <row r="23" spans="1:7" ht="15.75" thickBot="1">
      <c r="A23" s="54" t="s">
        <v>187</v>
      </c>
      <c r="B23" s="55"/>
      <c r="C23" s="56"/>
      <c r="D23" s="12"/>
      <c r="E23" s="12"/>
      <c r="F23" s="18"/>
      <c r="G23" s="19">
        <f>SUM(G10:G22)</f>
        <v>0</v>
      </c>
    </row>
    <row r="24" spans="1:7" ht="30.75" thickBot="1">
      <c r="A24" s="10" t="s">
        <v>188</v>
      </c>
      <c r="B24" s="11"/>
      <c r="C24" s="11" t="s">
        <v>189</v>
      </c>
      <c r="D24" s="12"/>
      <c r="E24" s="12"/>
      <c r="F24" s="13"/>
      <c r="G24" s="14"/>
    </row>
    <row r="25" spans="1:7" ht="75">
      <c r="A25" s="20" t="s">
        <v>190</v>
      </c>
      <c r="B25" s="21" t="s">
        <v>191</v>
      </c>
      <c r="C25" s="21" t="s">
        <v>192</v>
      </c>
      <c r="D25" s="20" t="s">
        <v>14</v>
      </c>
      <c r="E25" s="20">
        <v>609.55799999999999</v>
      </c>
      <c r="F25" s="51"/>
      <c r="G25" s="26">
        <f t="shared" ref="G25:G27" si="1">ROUND(E25*F25,2)</f>
        <v>0</v>
      </c>
    </row>
    <row r="26" spans="1:7" ht="45">
      <c r="A26" s="24" t="s">
        <v>193</v>
      </c>
      <c r="B26" s="25" t="s">
        <v>194</v>
      </c>
      <c r="C26" s="25" t="s">
        <v>195</v>
      </c>
      <c r="D26" s="24" t="s">
        <v>14</v>
      </c>
      <c r="E26" s="24">
        <v>32.082000000000001</v>
      </c>
      <c r="F26" s="52"/>
      <c r="G26" s="26">
        <f t="shared" si="1"/>
        <v>0</v>
      </c>
    </row>
    <row r="27" spans="1:7" ht="60.75" thickBot="1">
      <c r="A27" s="27" t="s">
        <v>196</v>
      </c>
      <c r="B27" s="28" t="s">
        <v>197</v>
      </c>
      <c r="C27" s="28" t="s">
        <v>198</v>
      </c>
      <c r="D27" s="27" t="s">
        <v>14</v>
      </c>
      <c r="E27" s="27">
        <v>641.64</v>
      </c>
      <c r="F27" s="53"/>
      <c r="G27" s="26">
        <f t="shared" si="1"/>
        <v>0</v>
      </c>
    </row>
    <row r="28" spans="1:7" ht="15.75" thickBot="1">
      <c r="A28" s="54" t="s">
        <v>199</v>
      </c>
      <c r="B28" s="55"/>
      <c r="C28" s="56"/>
      <c r="D28" s="12"/>
      <c r="E28" s="12"/>
      <c r="F28" s="18"/>
      <c r="G28" s="19">
        <f>SUM(G25:G27)</f>
        <v>0</v>
      </c>
    </row>
    <row r="29" spans="1:7" ht="30.75" thickBot="1">
      <c r="A29" s="10" t="s">
        <v>200</v>
      </c>
      <c r="B29" s="11"/>
      <c r="C29" s="11" t="s">
        <v>201</v>
      </c>
      <c r="D29" s="12"/>
      <c r="E29" s="12"/>
      <c r="F29" s="13"/>
      <c r="G29" s="14"/>
    </row>
    <row r="30" spans="1:7" ht="60.75" thickBot="1">
      <c r="A30" s="15" t="s">
        <v>202</v>
      </c>
      <c r="B30" s="16" t="s">
        <v>203</v>
      </c>
      <c r="C30" s="16" t="s">
        <v>204</v>
      </c>
      <c r="D30" s="15" t="s">
        <v>150</v>
      </c>
      <c r="E30" s="15">
        <v>1069.4000000000001</v>
      </c>
      <c r="F30" s="50"/>
      <c r="G30" s="26">
        <f t="shared" ref="G30" si="2">ROUND(E30*F30,2)</f>
        <v>0</v>
      </c>
    </row>
    <row r="31" spans="1:7" ht="15.75" thickBot="1">
      <c r="A31" s="54" t="s">
        <v>205</v>
      </c>
      <c r="B31" s="55"/>
      <c r="C31" s="56"/>
      <c r="D31" s="12"/>
      <c r="E31" s="12"/>
      <c r="F31" s="18"/>
      <c r="G31" s="19">
        <f>SUM(G30)</f>
        <v>0</v>
      </c>
    </row>
    <row r="32" spans="1:7" ht="30.75" thickBot="1">
      <c r="A32" s="10" t="s">
        <v>206</v>
      </c>
      <c r="B32" s="11"/>
      <c r="C32" s="11" t="s">
        <v>207</v>
      </c>
      <c r="D32" s="12"/>
      <c r="E32" s="12"/>
      <c r="F32" s="13"/>
      <c r="G32" s="14"/>
    </row>
    <row r="33" spans="1:7" ht="30.75" thickBot="1">
      <c r="A33" s="15" t="s">
        <v>208</v>
      </c>
      <c r="B33" s="16" t="s">
        <v>209</v>
      </c>
      <c r="C33" s="16" t="s">
        <v>210</v>
      </c>
      <c r="D33" s="15" t="s">
        <v>150</v>
      </c>
      <c r="E33" s="15">
        <v>1069.4000000000001</v>
      </c>
      <c r="F33" s="50"/>
      <c r="G33" s="26">
        <f t="shared" ref="G33" si="3">ROUND(E33*F33,2)</f>
        <v>0</v>
      </c>
    </row>
    <row r="34" spans="1:7" ht="15.75" thickBot="1">
      <c r="A34" s="54" t="s">
        <v>211</v>
      </c>
      <c r="B34" s="55"/>
      <c r="C34" s="56"/>
      <c r="D34" s="12"/>
      <c r="E34" s="12"/>
      <c r="F34" s="18"/>
      <c r="G34" s="19">
        <f>SUM(G33)</f>
        <v>0</v>
      </c>
    </row>
    <row r="35" spans="1:7" ht="30.75" thickBot="1">
      <c r="A35" s="10" t="s">
        <v>212</v>
      </c>
      <c r="B35" s="11"/>
      <c r="C35" s="11" t="s">
        <v>213</v>
      </c>
      <c r="D35" s="12"/>
      <c r="E35" s="12"/>
      <c r="F35" s="13"/>
      <c r="G35" s="14"/>
    </row>
    <row r="36" spans="1:7" ht="60.75" thickBot="1">
      <c r="A36" s="15" t="s">
        <v>214</v>
      </c>
      <c r="B36" s="16" t="s">
        <v>215</v>
      </c>
      <c r="C36" s="16" t="s">
        <v>216</v>
      </c>
      <c r="D36" s="15" t="s">
        <v>150</v>
      </c>
      <c r="E36" s="15">
        <v>934</v>
      </c>
      <c r="F36" s="50"/>
      <c r="G36" s="26">
        <f t="shared" ref="G36" si="4">ROUND(E36*F36,2)</f>
        <v>0</v>
      </c>
    </row>
    <row r="37" spans="1:7" ht="15.75" thickBot="1">
      <c r="A37" s="54" t="s">
        <v>217</v>
      </c>
      <c r="B37" s="55"/>
      <c r="C37" s="56"/>
      <c r="D37" s="12"/>
      <c r="E37" s="12"/>
      <c r="F37" s="18"/>
      <c r="G37" s="19">
        <f>SUM(G36)</f>
        <v>0</v>
      </c>
    </row>
    <row r="38" spans="1:7" ht="30.75" thickBot="1">
      <c r="A38" s="10" t="s">
        <v>218</v>
      </c>
      <c r="B38" s="11"/>
      <c r="C38" s="11" t="s">
        <v>219</v>
      </c>
      <c r="D38" s="12"/>
      <c r="E38" s="12"/>
      <c r="F38" s="13"/>
      <c r="G38" s="14"/>
    </row>
    <row r="39" spans="1:7" ht="60">
      <c r="A39" s="20" t="s">
        <v>220</v>
      </c>
      <c r="B39" s="21" t="s">
        <v>221</v>
      </c>
      <c r="C39" s="21" t="s">
        <v>222</v>
      </c>
      <c r="D39" s="20" t="s">
        <v>150</v>
      </c>
      <c r="E39" s="20">
        <v>934</v>
      </c>
      <c r="F39" s="51"/>
      <c r="G39" s="26">
        <f t="shared" ref="G39:G40" si="5">ROUND(E39*F39,2)</f>
        <v>0</v>
      </c>
    </row>
    <row r="40" spans="1:7" ht="60.75" thickBot="1">
      <c r="A40" s="27" t="s">
        <v>223</v>
      </c>
      <c r="B40" s="28" t="s">
        <v>221</v>
      </c>
      <c r="C40" s="28" t="s">
        <v>224</v>
      </c>
      <c r="D40" s="27" t="s">
        <v>150</v>
      </c>
      <c r="E40" s="27">
        <v>934</v>
      </c>
      <c r="F40" s="53"/>
      <c r="G40" s="26">
        <f t="shared" si="5"/>
        <v>0</v>
      </c>
    </row>
    <row r="41" spans="1:7" ht="15.75" thickBot="1">
      <c r="A41" s="54" t="s">
        <v>225</v>
      </c>
      <c r="B41" s="55"/>
      <c r="C41" s="56"/>
      <c r="D41" s="12"/>
      <c r="E41" s="12"/>
      <c r="F41" s="18"/>
      <c r="G41" s="19">
        <f>SUM(G39:G40)</f>
        <v>0</v>
      </c>
    </row>
    <row r="42" spans="1:7" ht="30.75" thickBot="1">
      <c r="A42" s="10" t="s">
        <v>226</v>
      </c>
      <c r="B42" s="11"/>
      <c r="C42" s="11" t="s">
        <v>227</v>
      </c>
      <c r="D42" s="12"/>
      <c r="E42" s="12"/>
      <c r="F42" s="13"/>
      <c r="G42" s="14"/>
    </row>
    <row r="43" spans="1:7" ht="45">
      <c r="A43" s="20" t="s">
        <v>228</v>
      </c>
      <c r="B43" s="21" t="s">
        <v>229</v>
      </c>
      <c r="C43" s="21" t="s">
        <v>230</v>
      </c>
      <c r="D43" s="20" t="s">
        <v>150</v>
      </c>
      <c r="E43" s="20">
        <v>934</v>
      </c>
      <c r="F43" s="51"/>
      <c r="G43" s="26">
        <f t="shared" ref="G43:G45" si="6">ROUND(E43*F43,2)</f>
        <v>0</v>
      </c>
    </row>
    <row r="44" spans="1:7" ht="30">
      <c r="A44" s="24" t="s">
        <v>231</v>
      </c>
      <c r="B44" s="25" t="s">
        <v>232</v>
      </c>
      <c r="C44" s="25" t="s">
        <v>233</v>
      </c>
      <c r="D44" s="24" t="s">
        <v>150</v>
      </c>
      <c r="E44" s="24">
        <v>934</v>
      </c>
      <c r="F44" s="52"/>
      <c r="G44" s="26">
        <f t="shared" si="6"/>
        <v>0</v>
      </c>
    </row>
    <row r="45" spans="1:7" ht="30.75" thickBot="1">
      <c r="A45" s="27" t="s">
        <v>234</v>
      </c>
      <c r="B45" s="28" t="s">
        <v>235</v>
      </c>
      <c r="C45" s="28" t="s">
        <v>236</v>
      </c>
      <c r="D45" s="27" t="s">
        <v>150</v>
      </c>
      <c r="E45" s="27">
        <v>934</v>
      </c>
      <c r="F45" s="53"/>
      <c r="G45" s="26">
        <f t="shared" si="6"/>
        <v>0</v>
      </c>
    </row>
    <row r="46" spans="1:7" ht="15.75" thickBot="1">
      <c r="A46" s="54" t="s">
        <v>237</v>
      </c>
      <c r="B46" s="55"/>
      <c r="C46" s="56"/>
      <c r="D46" s="12"/>
      <c r="E46" s="12"/>
      <c r="F46" s="18"/>
      <c r="G46" s="19">
        <f>SUM(G43:G45)</f>
        <v>0</v>
      </c>
    </row>
    <row r="47" spans="1:7" ht="45.75" thickBot="1">
      <c r="A47" s="10" t="s">
        <v>238</v>
      </c>
      <c r="B47" s="11"/>
      <c r="C47" s="11" t="s">
        <v>239</v>
      </c>
      <c r="D47" s="12"/>
      <c r="E47" s="12"/>
      <c r="F47" s="13"/>
      <c r="G47" s="14"/>
    </row>
    <row r="48" spans="1:7" ht="60">
      <c r="A48" s="20" t="s">
        <v>240</v>
      </c>
      <c r="B48" s="21" t="s">
        <v>241</v>
      </c>
      <c r="C48" s="21" t="s">
        <v>242</v>
      </c>
      <c r="D48" s="20" t="s">
        <v>243</v>
      </c>
      <c r="E48" s="20">
        <v>4</v>
      </c>
      <c r="F48" s="51"/>
      <c r="G48" s="26">
        <f t="shared" ref="G48:G50" si="7">ROUND(E48*F48,2)</f>
        <v>0</v>
      </c>
    </row>
    <row r="49" spans="1:7" ht="30">
      <c r="A49" s="24" t="s">
        <v>244</v>
      </c>
      <c r="B49" s="25" t="s">
        <v>245</v>
      </c>
      <c r="C49" s="25" t="s">
        <v>246</v>
      </c>
      <c r="D49" s="24" t="s">
        <v>243</v>
      </c>
      <c r="E49" s="24">
        <v>2</v>
      </c>
      <c r="F49" s="52"/>
      <c r="G49" s="26">
        <f t="shared" si="7"/>
        <v>0</v>
      </c>
    </row>
    <row r="50" spans="1:7" ht="30.75" thickBot="1">
      <c r="A50" s="27" t="s">
        <v>247</v>
      </c>
      <c r="B50" s="28" t="s">
        <v>248</v>
      </c>
      <c r="C50" s="28" t="s">
        <v>249</v>
      </c>
      <c r="D50" s="27" t="s">
        <v>243</v>
      </c>
      <c r="E50" s="27">
        <v>6</v>
      </c>
      <c r="F50" s="53"/>
      <c r="G50" s="26">
        <f t="shared" si="7"/>
        <v>0</v>
      </c>
    </row>
    <row r="51" spans="1:7" ht="15.75" thickBot="1">
      <c r="A51" s="54" t="s">
        <v>250</v>
      </c>
      <c r="B51" s="55"/>
      <c r="C51" s="56"/>
      <c r="D51" s="12"/>
      <c r="E51" s="12"/>
      <c r="F51" s="18"/>
      <c r="G51" s="19">
        <f>SUM(G48:G50)</f>
        <v>0</v>
      </c>
    </row>
    <row r="52" spans="1:7" ht="15.75" thickBot="1">
      <c r="A52" s="68" t="s">
        <v>251</v>
      </c>
      <c r="B52" s="69"/>
      <c r="C52" s="70"/>
      <c r="D52" s="30"/>
      <c r="E52" s="30"/>
      <c r="F52" s="31"/>
      <c r="G52" s="32">
        <f>G8+G23+G28+G31+G34+G37+G41+G46+G51</f>
        <v>0</v>
      </c>
    </row>
    <row r="53" spans="1:7" ht="30.75" thickBot="1">
      <c r="A53" s="5">
        <v>2</v>
      </c>
      <c r="B53" s="6"/>
      <c r="C53" s="6" t="s">
        <v>252</v>
      </c>
      <c r="D53" s="7"/>
      <c r="E53" s="7"/>
      <c r="F53" s="8"/>
      <c r="G53" s="9"/>
    </row>
    <row r="54" spans="1:7" ht="30.75" thickBot="1">
      <c r="A54" s="10" t="s">
        <v>253</v>
      </c>
      <c r="B54" s="11"/>
      <c r="C54" s="11" t="s">
        <v>189</v>
      </c>
      <c r="D54" s="12"/>
      <c r="E54" s="12"/>
      <c r="F54" s="13"/>
      <c r="G54" s="14"/>
    </row>
    <row r="55" spans="1:7" ht="75">
      <c r="A55" s="20" t="s">
        <v>254</v>
      </c>
      <c r="B55" s="21" t="s">
        <v>191</v>
      </c>
      <c r="C55" s="21" t="s">
        <v>192</v>
      </c>
      <c r="D55" s="20" t="s">
        <v>14</v>
      </c>
      <c r="E55" s="20">
        <v>57</v>
      </c>
      <c r="F55" s="51"/>
      <c r="G55" s="26">
        <f t="shared" ref="G55:G56" si="8">ROUND(E55*F55,2)</f>
        <v>0</v>
      </c>
    </row>
    <row r="56" spans="1:7" ht="60.75" thickBot="1">
      <c r="A56" s="27" t="s">
        <v>255</v>
      </c>
      <c r="B56" s="28" t="s">
        <v>197</v>
      </c>
      <c r="C56" s="28" t="s">
        <v>256</v>
      </c>
      <c r="D56" s="27" t="s">
        <v>14</v>
      </c>
      <c r="E56" s="27">
        <v>57</v>
      </c>
      <c r="F56" s="53"/>
      <c r="G56" s="26">
        <f t="shared" si="8"/>
        <v>0</v>
      </c>
    </row>
    <row r="57" spans="1:7" ht="15.75" thickBot="1">
      <c r="A57" s="54" t="s">
        <v>199</v>
      </c>
      <c r="B57" s="55"/>
      <c r="C57" s="56"/>
      <c r="D57" s="12"/>
      <c r="E57" s="12"/>
      <c r="F57" s="18"/>
      <c r="G57" s="19">
        <f>SUM(G55:G56)</f>
        <v>0</v>
      </c>
    </row>
    <row r="58" spans="1:7" ht="30.75" thickBot="1">
      <c r="A58" s="10" t="s">
        <v>257</v>
      </c>
      <c r="B58" s="11"/>
      <c r="C58" s="11" t="s">
        <v>201</v>
      </c>
      <c r="D58" s="12"/>
      <c r="E58" s="12"/>
      <c r="F58" s="13"/>
      <c r="G58" s="14"/>
    </row>
    <row r="59" spans="1:7" ht="45.75" thickBot="1">
      <c r="A59" s="15" t="s">
        <v>258</v>
      </c>
      <c r="B59" s="16" t="s">
        <v>203</v>
      </c>
      <c r="C59" s="16" t="s">
        <v>259</v>
      </c>
      <c r="D59" s="15" t="s">
        <v>150</v>
      </c>
      <c r="E59" s="15">
        <v>114</v>
      </c>
      <c r="F59" s="50"/>
      <c r="G59" s="29">
        <f t="shared" ref="G59" si="9">ROUND(E59*F59,2)</f>
        <v>0</v>
      </c>
    </row>
    <row r="60" spans="1:7" ht="15.75" thickBot="1">
      <c r="A60" s="54" t="s">
        <v>205</v>
      </c>
      <c r="B60" s="55"/>
      <c r="C60" s="56"/>
      <c r="D60" s="12"/>
      <c r="E60" s="12"/>
      <c r="F60" s="18"/>
      <c r="G60" s="19">
        <f>SUM(G59)</f>
        <v>0</v>
      </c>
    </row>
    <row r="61" spans="1:7" ht="30.75" thickBot="1">
      <c r="A61" s="10" t="s">
        <v>260</v>
      </c>
      <c r="B61" s="11"/>
      <c r="C61" s="11" t="s">
        <v>207</v>
      </c>
      <c r="D61" s="12"/>
      <c r="E61" s="12"/>
      <c r="F61" s="13"/>
      <c r="G61" s="14"/>
    </row>
    <row r="62" spans="1:7" ht="30.75" thickBot="1">
      <c r="A62" s="15" t="s">
        <v>261</v>
      </c>
      <c r="B62" s="16" t="s">
        <v>209</v>
      </c>
      <c r="C62" s="16" t="s">
        <v>262</v>
      </c>
      <c r="D62" s="15" t="s">
        <v>150</v>
      </c>
      <c r="E62" s="15">
        <v>114</v>
      </c>
      <c r="F62" s="50"/>
      <c r="G62" s="26">
        <f t="shared" ref="G62" si="10">ROUND(E62*F62,2)</f>
        <v>0</v>
      </c>
    </row>
    <row r="63" spans="1:7" ht="15.75" thickBot="1">
      <c r="A63" s="66" t="s">
        <v>211</v>
      </c>
      <c r="B63" s="67"/>
      <c r="C63" s="67"/>
      <c r="D63" s="12"/>
      <c r="E63" s="12"/>
      <c r="F63" s="18"/>
      <c r="G63" s="19">
        <f>SUM(G62)</f>
        <v>0</v>
      </c>
    </row>
    <row r="64" spans="1:7" ht="30.75" thickBot="1">
      <c r="A64" s="10" t="s">
        <v>263</v>
      </c>
      <c r="B64" s="11"/>
      <c r="C64" s="11" t="s">
        <v>213</v>
      </c>
      <c r="D64" s="12"/>
      <c r="E64" s="12"/>
      <c r="F64" s="13"/>
      <c r="G64" s="14"/>
    </row>
    <row r="65" spans="1:7" ht="30">
      <c r="A65" s="20" t="s">
        <v>264</v>
      </c>
      <c r="B65" s="21" t="s">
        <v>265</v>
      </c>
      <c r="C65" s="21" t="s">
        <v>266</v>
      </c>
      <c r="D65" s="20" t="s">
        <v>150</v>
      </c>
      <c r="E65" s="20">
        <v>114</v>
      </c>
      <c r="F65" s="51"/>
      <c r="G65" s="26">
        <f t="shared" ref="G65:G66" si="11">ROUND(E65*F65,2)</f>
        <v>0</v>
      </c>
    </row>
    <row r="66" spans="1:7" ht="45.75" thickBot="1">
      <c r="A66" s="27" t="s">
        <v>267</v>
      </c>
      <c r="B66" s="28" t="s">
        <v>268</v>
      </c>
      <c r="C66" s="28" t="s">
        <v>269</v>
      </c>
      <c r="D66" s="27" t="s">
        <v>150</v>
      </c>
      <c r="E66" s="27">
        <v>114</v>
      </c>
      <c r="F66" s="53"/>
      <c r="G66" s="26">
        <f t="shared" si="11"/>
        <v>0</v>
      </c>
    </row>
    <row r="67" spans="1:7" ht="15.75" thickBot="1">
      <c r="A67" s="54" t="s">
        <v>217</v>
      </c>
      <c r="B67" s="55"/>
      <c r="C67" s="56"/>
      <c r="D67" s="12"/>
      <c r="E67" s="12"/>
      <c r="F67" s="18"/>
      <c r="G67" s="19">
        <f>SUM(G65:G66)</f>
        <v>0</v>
      </c>
    </row>
    <row r="68" spans="1:7" ht="30.75" thickBot="1">
      <c r="A68" s="10" t="s">
        <v>270</v>
      </c>
      <c r="B68" s="11"/>
      <c r="C68" s="11" t="s">
        <v>271</v>
      </c>
      <c r="D68" s="12"/>
      <c r="E68" s="12"/>
      <c r="F68" s="13"/>
      <c r="G68" s="14"/>
    </row>
    <row r="69" spans="1:7" ht="45.75" thickBot="1">
      <c r="A69" s="15" t="s">
        <v>272</v>
      </c>
      <c r="B69" s="16" t="s">
        <v>273</v>
      </c>
      <c r="C69" s="16" t="s">
        <v>274</v>
      </c>
      <c r="D69" s="15" t="s">
        <v>150</v>
      </c>
      <c r="E69" s="15">
        <v>65</v>
      </c>
      <c r="F69" s="50"/>
      <c r="G69" s="26">
        <f t="shared" ref="G69" si="12">ROUND(E69*F69,2)</f>
        <v>0</v>
      </c>
    </row>
    <row r="70" spans="1:7" ht="15.75" thickBot="1">
      <c r="A70" s="66" t="s">
        <v>275</v>
      </c>
      <c r="B70" s="67"/>
      <c r="C70" s="67"/>
      <c r="D70" s="12"/>
      <c r="E70" s="12"/>
      <c r="F70" s="18"/>
      <c r="G70" s="19">
        <f>SUM(G69)</f>
        <v>0</v>
      </c>
    </row>
    <row r="71" spans="1:7" ht="15.75" thickBot="1">
      <c r="A71" s="71" t="s">
        <v>276</v>
      </c>
      <c r="B71" s="72"/>
      <c r="C71" s="72"/>
      <c r="D71" s="30"/>
      <c r="E71" s="30"/>
      <c r="F71" s="31"/>
      <c r="G71" s="32">
        <f>G57+G60+G63+G67+G70</f>
        <v>0</v>
      </c>
    </row>
    <row r="72" spans="1:7" ht="15.75" thickBot="1">
      <c r="A72" s="5">
        <v>3</v>
      </c>
      <c r="B72" s="6"/>
      <c r="C72" s="6" t="s">
        <v>277</v>
      </c>
      <c r="D72" s="7"/>
      <c r="E72" s="7"/>
      <c r="F72" s="8"/>
      <c r="G72" s="9"/>
    </row>
    <row r="73" spans="1:7" ht="30.75" thickBot="1">
      <c r="A73" s="10" t="s">
        <v>278</v>
      </c>
      <c r="B73" s="11"/>
      <c r="C73" s="11" t="s">
        <v>189</v>
      </c>
      <c r="D73" s="12"/>
      <c r="E73" s="12"/>
      <c r="F73" s="13"/>
      <c r="G73" s="14"/>
    </row>
    <row r="74" spans="1:7" ht="60">
      <c r="A74" s="20" t="s">
        <v>279</v>
      </c>
      <c r="B74" s="21" t="s">
        <v>191</v>
      </c>
      <c r="C74" s="21" t="s">
        <v>280</v>
      </c>
      <c r="D74" s="20" t="s">
        <v>14</v>
      </c>
      <c r="E74" s="20">
        <v>110.4</v>
      </c>
      <c r="F74" s="51"/>
      <c r="G74" s="22">
        <f t="shared" ref="G74:G75" si="13">ROUND(E74*F74,2)</f>
        <v>0</v>
      </c>
    </row>
    <row r="75" spans="1:7" ht="60.75" thickBot="1">
      <c r="A75" s="27" t="s">
        <v>281</v>
      </c>
      <c r="B75" s="28" t="s">
        <v>197</v>
      </c>
      <c r="C75" s="28" t="s">
        <v>282</v>
      </c>
      <c r="D75" s="27" t="s">
        <v>14</v>
      </c>
      <c r="E75" s="27">
        <v>110.4</v>
      </c>
      <c r="F75" s="53"/>
      <c r="G75" s="26">
        <f t="shared" si="13"/>
        <v>0</v>
      </c>
    </row>
    <row r="76" spans="1:7" ht="15.75" thickBot="1">
      <c r="A76" s="54" t="s">
        <v>199</v>
      </c>
      <c r="B76" s="55"/>
      <c r="C76" s="56"/>
      <c r="D76" s="12"/>
      <c r="E76" s="12"/>
      <c r="F76" s="18"/>
      <c r="G76" s="19">
        <f>SUM(G74:G75)</f>
        <v>0</v>
      </c>
    </row>
    <row r="77" spans="1:7" ht="30.75" thickBot="1">
      <c r="A77" s="10" t="s">
        <v>283</v>
      </c>
      <c r="B77" s="11"/>
      <c r="C77" s="11" t="s">
        <v>201</v>
      </c>
      <c r="D77" s="12"/>
      <c r="E77" s="12"/>
      <c r="F77" s="13"/>
      <c r="G77" s="14"/>
    </row>
    <row r="78" spans="1:7" ht="45.75" thickBot="1">
      <c r="A78" s="15" t="s">
        <v>284</v>
      </c>
      <c r="B78" s="16" t="s">
        <v>203</v>
      </c>
      <c r="C78" s="16" t="s">
        <v>259</v>
      </c>
      <c r="D78" s="15" t="s">
        <v>150</v>
      </c>
      <c r="E78" s="15">
        <v>368</v>
      </c>
      <c r="F78" s="50"/>
      <c r="G78" s="22">
        <f t="shared" ref="G78" si="14">ROUND(E78*F78,2)</f>
        <v>0</v>
      </c>
    </row>
    <row r="79" spans="1:7" ht="15.75" thickBot="1">
      <c r="A79" s="54" t="s">
        <v>205</v>
      </c>
      <c r="B79" s="55"/>
      <c r="C79" s="56"/>
      <c r="D79" s="12"/>
      <c r="E79" s="12"/>
      <c r="F79" s="18"/>
      <c r="G79" s="19">
        <f>SUM(G78)</f>
        <v>0</v>
      </c>
    </row>
    <row r="80" spans="1:7" ht="30.75" thickBot="1">
      <c r="A80" s="10" t="s">
        <v>285</v>
      </c>
      <c r="B80" s="11"/>
      <c r="C80" s="11" t="s">
        <v>207</v>
      </c>
      <c r="D80" s="12"/>
      <c r="E80" s="12"/>
      <c r="F80" s="13"/>
      <c r="G80" s="14"/>
    </row>
    <row r="81" spans="1:7" ht="30.75" thickBot="1">
      <c r="A81" s="15" t="s">
        <v>286</v>
      </c>
      <c r="B81" s="16" t="s">
        <v>209</v>
      </c>
      <c r="C81" s="16" t="s">
        <v>287</v>
      </c>
      <c r="D81" s="15" t="s">
        <v>150</v>
      </c>
      <c r="E81" s="15">
        <v>368</v>
      </c>
      <c r="F81" s="50"/>
      <c r="G81" s="22">
        <f t="shared" ref="G81" si="15">ROUND(E81*F81,2)</f>
        <v>0</v>
      </c>
    </row>
    <row r="82" spans="1:7" ht="15.75" thickBot="1">
      <c r="A82" s="54" t="s">
        <v>211</v>
      </c>
      <c r="B82" s="55"/>
      <c r="C82" s="56"/>
      <c r="D82" s="12"/>
      <c r="E82" s="12"/>
      <c r="F82" s="18"/>
      <c r="G82" s="19">
        <f>SUM(G81)</f>
        <v>0</v>
      </c>
    </row>
    <row r="83" spans="1:7" ht="30.75" thickBot="1">
      <c r="A83" s="10" t="s">
        <v>288</v>
      </c>
      <c r="B83" s="11"/>
      <c r="C83" s="11" t="s">
        <v>271</v>
      </c>
      <c r="D83" s="12"/>
      <c r="E83" s="12"/>
      <c r="F83" s="13"/>
      <c r="G83" s="14"/>
    </row>
    <row r="84" spans="1:7" ht="45">
      <c r="A84" s="20" t="s">
        <v>289</v>
      </c>
      <c r="B84" s="21" t="s">
        <v>268</v>
      </c>
      <c r="C84" s="21" t="s">
        <v>290</v>
      </c>
      <c r="D84" s="20" t="s">
        <v>150</v>
      </c>
      <c r="E84" s="20">
        <v>190</v>
      </c>
      <c r="F84" s="51"/>
      <c r="G84" s="22">
        <f t="shared" ref="G84:G85" si="16">ROUND(E84*F84,2)</f>
        <v>0</v>
      </c>
    </row>
    <row r="85" spans="1:7" ht="45.75" thickBot="1">
      <c r="A85" s="27" t="s">
        <v>291</v>
      </c>
      <c r="B85" s="28" t="s">
        <v>268</v>
      </c>
      <c r="C85" s="28" t="s">
        <v>292</v>
      </c>
      <c r="D85" s="27" t="s">
        <v>150</v>
      </c>
      <c r="E85" s="27">
        <v>178</v>
      </c>
      <c r="F85" s="53"/>
      <c r="G85" s="22">
        <f t="shared" si="16"/>
        <v>0</v>
      </c>
    </row>
    <row r="86" spans="1:7" ht="15.75" thickBot="1">
      <c r="A86" s="54" t="s">
        <v>275</v>
      </c>
      <c r="B86" s="55"/>
      <c r="C86" s="56"/>
      <c r="D86" s="12"/>
      <c r="E86" s="12"/>
      <c r="F86" s="18"/>
      <c r="G86" s="19">
        <f>SUM(G84:G85)</f>
        <v>0</v>
      </c>
    </row>
    <row r="87" spans="1:7" ht="15.75" thickBot="1">
      <c r="A87" s="68" t="s">
        <v>293</v>
      </c>
      <c r="B87" s="69"/>
      <c r="C87" s="70"/>
      <c r="D87" s="30"/>
      <c r="E87" s="30"/>
      <c r="F87" s="31"/>
      <c r="G87" s="32">
        <f>G76+G79+G82+G86</f>
        <v>0</v>
      </c>
    </row>
    <row r="88" spans="1:7" ht="15.75" thickBot="1">
      <c r="A88" s="5">
        <v>4</v>
      </c>
      <c r="B88" s="6"/>
      <c r="C88" s="6" t="s">
        <v>294</v>
      </c>
      <c r="D88" s="7"/>
      <c r="E88" s="7"/>
      <c r="F88" s="8"/>
      <c r="G88" s="9"/>
    </row>
    <row r="89" spans="1:7">
      <c r="A89" s="20" t="s">
        <v>295</v>
      </c>
      <c r="B89" s="21"/>
      <c r="C89" s="21" t="s">
        <v>296</v>
      </c>
      <c r="D89" s="20"/>
      <c r="E89" s="20"/>
      <c r="F89" s="22"/>
      <c r="G89" s="22"/>
    </row>
    <row r="90" spans="1:7" ht="45">
      <c r="A90" s="24" t="s">
        <v>297</v>
      </c>
      <c r="B90" s="25" t="s">
        <v>298</v>
      </c>
      <c r="C90" s="25" t="s">
        <v>299</v>
      </c>
      <c r="D90" s="24" t="s">
        <v>23</v>
      </c>
      <c r="E90" s="24">
        <v>278</v>
      </c>
      <c r="F90" s="52"/>
      <c r="G90" s="22">
        <f t="shared" ref="G90:G92" si="17">ROUND(E90*F90,2)</f>
        <v>0</v>
      </c>
    </row>
    <row r="91" spans="1:7" ht="45">
      <c r="A91" s="24" t="s">
        <v>300</v>
      </c>
      <c r="B91" s="25" t="s">
        <v>301</v>
      </c>
      <c r="C91" s="25" t="s">
        <v>302</v>
      </c>
      <c r="D91" s="24" t="s">
        <v>23</v>
      </c>
      <c r="E91" s="24">
        <v>244</v>
      </c>
      <c r="F91" s="52"/>
      <c r="G91" s="22">
        <f t="shared" si="17"/>
        <v>0</v>
      </c>
    </row>
    <row r="92" spans="1:7" ht="60.75" thickBot="1">
      <c r="A92" s="27" t="s">
        <v>303</v>
      </c>
      <c r="B92" s="28" t="s">
        <v>301</v>
      </c>
      <c r="C92" s="28" t="s">
        <v>304</v>
      </c>
      <c r="D92" s="27" t="s">
        <v>23</v>
      </c>
      <c r="E92" s="27">
        <v>34</v>
      </c>
      <c r="F92" s="53"/>
      <c r="G92" s="22">
        <f t="shared" si="17"/>
        <v>0</v>
      </c>
    </row>
    <row r="93" spans="1:7" ht="15.75" thickBot="1">
      <c r="A93" s="54" t="s">
        <v>305</v>
      </c>
      <c r="B93" s="55"/>
      <c r="C93" s="56"/>
      <c r="D93" s="12"/>
      <c r="E93" s="12"/>
      <c r="F93" s="18"/>
      <c r="G93" s="19">
        <f>SUM(G90:G92)</f>
        <v>0</v>
      </c>
    </row>
    <row r="94" spans="1:7" ht="15.75" thickBot="1">
      <c r="A94" s="10" t="s">
        <v>306</v>
      </c>
      <c r="B94" s="11"/>
      <c r="C94" s="11" t="s">
        <v>307</v>
      </c>
      <c r="D94" s="12"/>
      <c r="E94" s="12"/>
      <c r="F94" s="13"/>
      <c r="G94" s="14"/>
    </row>
    <row r="95" spans="1:7" ht="45">
      <c r="A95" s="20" t="s">
        <v>308</v>
      </c>
      <c r="B95" s="21" t="s">
        <v>309</v>
      </c>
      <c r="C95" s="21" t="s">
        <v>310</v>
      </c>
      <c r="D95" s="20" t="s">
        <v>23</v>
      </c>
      <c r="E95" s="20">
        <v>429</v>
      </c>
      <c r="F95" s="51"/>
      <c r="G95" s="22">
        <f t="shared" ref="G95:G97" si="18">ROUND(E95*F95,2)</f>
        <v>0</v>
      </c>
    </row>
    <row r="96" spans="1:7" ht="30">
      <c r="A96" s="24" t="s">
        <v>311</v>
      </c>
      <c r="B96" s="25" t="s">
        <v>312</v>
      </c>
      <c r="C96" s="25" t="s">
        <v>313</v>
      </c>
      <c r="D96" s="24" t="s">
        <v>14</v>
      </c>
      <c r="E96" s="24">
        <v>18.018000000000001</v>
      </c>
      <c r="F96" s="52"/>
      <c r="G96" s="22">
        <f t="shared" si="18"/>
        <v>0</v>
      </c>
    </row>
    <row r="97" spans="1:7" ht="45.75" thickBot="1">
      <c r="A97" s="27" t="s">
        <v>314</v>
      </c>
      <c r="B97" s="28" t="s">
        <v>315</v>
      </c>
      <c r="C97" s="28" t="s">
        <v>316</v>
      </c>
      <c r="D97" s="27" t="s">
        <v>23</v>
      </c>
      <c r="E97" s="27">
        <v>429</v>
      </c>
      <c r="F97" s="53"/>
      <c r="G97" s="22">
        <f t="shared" si="18"/>
        <v>0</v>
      </c>
    </row>
    <row r="98" spans="1:7" ht="15.75" thickBot="1">
      <c r="A98" s="54" t="s">
        <v>317</v>
      </c>
      <c r="B98" s="55"/>
      <c r="C98" s="56"/>
      <c r="D98" s="12"/>
      <c r="E98" s="12"/>
      <c r="F98" s="18"/>
      <c r="G98" s="19">
        <f>SUM(G95:G97)</f>
        <v>0</v>
      </c>
    </row>
    <row r="99" spans="1:7" ht="15.75" thickBot="1">
      <c r="A99" s="10" t="s">
        <v>318</v>
      </c>
      <c r="B99" s="11"/>
      <c r="C99" s="11" t="s">
        <v>319</v>
      </c>
      <c r="D99" s="12"/>
      <c r="E99" s="12"/>
      <c r="F99" s="13"/>
      <c r="G99" s="14"/>
    </row>
    <row r="100" spans="1:7" ht="45.75" thickBot="1">
      <c r="A100" s="15" t="s">
        <v>320</v>
      </c>
      <c r="B100" s="16" t="s">
        <v>321</v>
      </c>
      <c r="C100" s="16" t="s">
        <v>322</v>
      </c>
      <c r="D100" s="15" t="s">
        <v>23</v>
      </c>
      <c r="E100" s="15">
        <v>260</v>
      </c>
      <c r="F100" s="50"/>
      <c r="G100" s="22">
        <f t="shared" ref="G100" si="19">ROUND(E100*F100,2)</f>
        <v>0</v>
      </c>
    </row>
    <row r="101" spans="1:7" ht="15.75" thickBot="1">
      <c r="A101" s="54" t="s">
        <v>323</v>
      </c>
      <c r="B101" s="55"/>
      <c r="C101" s="56"/>
      <c r="D101" s="12"/>
      <c r="E101" s="12"/>
      <c r="F101" s="18"/>
      <c r="G101" s="19">
        <f>SUM(G100)</f>
        <v>0</v>
      </c>
    </row>
    <row r="102" spans="1:7" ht="15.75" thickBot="1">
      <c r="A102" s="68" t="s">
        <v>324</v>
      </c>
      <c r="B102" s="69"/>
      <c r="C102" s="70"/>
      <c r="D102" s="30"/>
      <c r="E102" s="30"/>
      <c r="F102" s="31"/>
      <c r="G102" s="32">
        <f>G93+G98+G101</f>
        <v>0</v>
      </c>
    </row>
    <row r="103" spans="1:7" ht="15.75" thickBot="1">
      <c r="A103" s="5">
        <v>5</v>
      </c>
      <c r="B103" s="6"/>
      <c r="C103" s="6" t="s">
        <v>325</v>
      </c>
      <c r="D103" s="7"/>
      <c r="E103" s="7"/>
      <c r="F103" s="8"/>
      <c r="G103" s="9"/>
    </row>
    <row r="104" spans="1:7" ht="30.75" thickBot="1">
      <c r="A104" s="10" t="s">
        <v>326</v>
      </c>
      <c r="B104" s="11"/>
      <c r="C104" s="11" t="s">
        <v>189</v>
      </c>
      <c r="D104" s="12"/>
      <c r="E104" s="12"/>
      <c r="F104" s="13"/>
      <c r="G104" s="14"/>
    </row>
    <row r="105" spans="1:7" ht="90">
      <c r="A105" s="20" t="s">
        <v>327</v>
      </c>
      <c r="B105" s="21" t="s">
        <v>191</v>
      </c>
      <c r="C105" s="21" t="s">
        <v>328</v>
      </c>
      <c r="D105" s="20" t="s">
        <v>14</v>
      </c>
      <c r="E105" s="20">
        <v>50.4</v>
      </c>
      <c r="F105" s="51"/>
      <c r="G105" s="22">
        <f t="shared" ref="G105:G107" si="20">ROUND(E105*F105,2)</f>
        <v>0</v>
      </c>
    </row>
    <row r="106" spans="1:7" ht="45">
      <c r="A106" s="24" t="s">
        <v>329</v>
      </c>
      <c r="B106" s="25" t="s">
        <v>194</v>
      </c>
      <c r="C106" s="25" t="s">
        <v>330</v>
      </c>
      <c r="D106" s="24" t="s">
        <v>14</v>
      </c>
      <c r="E106" s="24">
        <v>16.8</v>
      </c>
      <c r="F106" s="52"/>
      <c r="G106" s="22">
        <f t="shared" si="20"/>
        <v>0</v>
      </c>
    </row>
    <row r="107" spans="1:7" ht="60.75" thickBot="1">
      <c r="A107" s="27" t="s">
        <v>331</v>
      </c>
      <c r="B107" s="28" t="s">
        <v>197</v>
      </c>
      <c r="C107" s="28" t="s">
        <v>282</v>
      </c>
      <c r="D107" s="27" t="s">
        <v>14</v>
      </c>
      <c r="E107" s="27">
        <v>67.2</v>
      </c>
      <c r="F107" s="53"/>
      <c r="G107" s="22">
        <f t="shared" si="20"/>
        <v>0</v>
      </c>
    </row>
    <row r="108" spans="1:7" ht="15.75" thickBot="1">
      <c r="A108" s="54" t="s">
        <v>199</v>
      </c>
      <c r="B108" s="55"/>
      <c r="C108" s="56"/>
      <c r="D108" s="12"/>
      <c r="E108" s="12"/>
      <c r="F108" s="18"/>
      <c r="G108" s="19">
        <f>SUM(G105:G107)</f>
        <v>0</v>
      </c>
    </row>
    <row r="109" spans="1:7" ht="15.75" thickBot="1">
      <c r="A109" s="10" t="s">
        <v>332</v>
      </c>
      <c r="B109" s="11"/>
      <c r="C109" s="11" t="s">
        <v>333</v>
      </c>
      <c r="D109" s="12"/>
      <c r="E109" s="12"/>
      <c r="F109" s="13"/>
      <c r="G109" s="14"/>
    </row>
    <row r="110" spans="1:7" ht="45">
      <c r="A110" s="20" t="s">
        <v>334</v>
      </c>
      <c r="B110" s="21" t="s">
        <v>335</v>
      </c>
      <c r="C110" s="21" t="s">
        <v>336</v>
      </c>
      <c r="D110" s="20" t="s">
        <v>150</v>
      </c>
      <c r="E110" s="20">
        <v>42</v>
      </c>
      <c r="F110" s="51"/>
      <c r="G110" s="22">
        <f t="shared" ref="G110:G115" si="21">ROUND(E110*F110,2)</f>
        <v>0</v>
      </c>
    </row>
    <row r="111" spans="1:7" ht="45">
      <c r="A111" s="24" t="s">
        <v>337</v>
      </c>
      <c r="B111" s="25" t="s">
        <v>338</v>
      </c>
      <c r="C111" s="25" t="s">
        <v>339</v>
      </c>
      <c r="D111" s="24" t="s">
        <v>150</v>
      </c>
      <c r="E111" s="24">
        <v>70</v>
      </c>
      <c r="F111" s="52"/>
      <c r="G111" s="22">
        <f t="shared" si="21"/>
        <v>0</v>
      </c>
    </row>
    <row r="112" spans="1:7" ht="30">
      <c r="A112" s="24" t="s">
        <v>340</v>
      </c>
      <c r="B112" s="25" t="s">
        <v>341</v>
      </c>
      <c r="C112" s="25" t="s">
        <v>342</v>
      </c>
      <c r="D112" s="24" t="s">
        <v>243</v>
      </c>
      <c r="E112" s="24">
        <v>6</v>
      </c>
      <c r="F112" s="52"/>
      <c r="G112" s="22">
        <f t="shared" si="21"/>
        <v>0</v>
      </c>
    </row>
    <row r="113" spans="1:7" ht="60">
      <c r="A113" s="24" t="s">
        <v>343</v>
      </c>
      <c r="B113" s="25" t="s">
        <v>344</v>
      </c>
      <c r="C113" s="25" t="s">
        <v>345</v>
      </c>
      <c r="D113" s="24" t="s">
        <v>23</v>
      </c>
      <c r="E113" s="24">
        <v>35</v>
      </c>
      <c r="F113" s="52"/>
      <c r="G113" s="22">
        <f t="shared" si="21"/>
        <v>0</v>
      </c>
    </row>
    <row r="114" spans="1:7" ht="60">
      <c r="A114" s="24" t="s">
        <v>346</v>
      </c>
      <c r="B114" s="25" t="s">
        <v>347</v>
      </c>
      <c r="C114" s="25" t="s">
        <v>348</v>
      </c>
      <c r="D114" s="24" t="s">
        <v>14</v>
      </c>
      <c r="E114" s="24">
        <v>12.6</v>
      </c>
      <c r="F114" s="52"/>
      <c r="G114" s="22">
        <f t="shared" si="21"/>
        <v>0</v>
      </c>
    </row>
    <row r="115" spans="1:7" ht="45.75" thickBot="1">
      <c r="A115" s="27" t="s">
        <v>349</v>
      </c>
      <c r="B115" s="28" t="s">
        <v>350</v>
      </c>
      <c r="C115" s="28" t="s">
        <v>351</v>
      </c>
      <c r="D115" s="27" t="s">
        <v>14</v>
      </c>
      <c r="E115" s="27">
        <v>54.6</v>
      </c>
      <c r="F115" s="53"/>
      <c r="G115" s="22">
        <f t="shared" si="21"/>
        <v>0</v>
      </c>
    </row>
    <row r="116" spans="1:7" ht="15.75" thickBot="1">
      <c r="A116" s="54" t="s">
        <v>352</v>
      </c>
      <c r="B116" s="55"/>
      <c r="C116" s="56"/>
      <c r="D116" s="12"/>
      <c r="E116" s="12"/>
      <c r="F116" s="18"/>
      <c r="G116" s="19">
        <f>SUM(G110:G115)</f>
        <v>0</v>
      </c>
    </row>
    <row r="117" spans="1:7" ht="15.75" thickBot="1">
      <c r="A117" s="68" t="s">
        <v>353</v>
      </c>
      <c r="B117" s="69"/>
      <c r="C117" s="70"/>
      <c r="D117" s="30"/>
      <c r="E117" s="30"/>
      <c r="F117" s="31"/>
      <c r="G117" s="32">
        <f>G108+G116</f>
        <v>0</v>
      </c>
    </row>
    <row r="118" spans="1:7" ht="30.75" thickBot="1">
      <c r="A118" s="5">
        <v>6</v>
      </c>
      <c r="B118" s="6"/>
      <c r="C118" s="6" t="s">
        <v>354</v>
      </c>
      <c r="D118" s="7"/>
      <c r="E118" s="7"/>
      <c r="F118" s="8"/>
      <c r="G118" s="9"/>
    </row>
    <row r="119" spans="1:7" ht="15.75" thickBot="1">
      <c r="A119" s="10" t="s">
        <v>355</v>
      </c>
      <c r="B119" s="11"/>
      <c r="C119" s="11" t="s">
        <v>356</v>
      </c>
      <c r="D119" s="12"/>
      <c r="E119" s="12"/>
      <c r="F119" s="13"/>
      <c r="G119" s="14"/>
    </row>
    <row r="120" spans="1:7">
      <c r="A120" s="20" t="s">
        <v>357</v>
      </c>
      <c r="B120" s="21" t="s">
        <v>358</v>
      </c>
      <c r="C120" s="21" t="s">
        <v>359</v>
      </c>
      <c r="D120" s="20" t="s">
        <v>243</v>
      </c>
      <c r="E120" s="20">
        <v>1</v>
      </c>
      <c r="F120" s="51"/>
      <c r="G120" s="22">
        <f t="shared" ref="G120:G122" si="22">ROUND(E120*F120,2)</f>
        <v>0</v>
      </c>
    </row>
    <row r="121" spans="1:7" ht="30">
      <c r="A121" s="24" t="s">
        <v>360</v>
      </c>
      <c r="B121" s="25" t="s">
        <v>361</v>
      </c>
      <c r="C121" s="25" t="s">
        <v>362</v>
      </c>
      <c r="D121" s="24" t="s">
        <v>243</v>
      </c>
      <c r="E121" s="24">
        <v>2</v>
      </c>
      <c r="F121" s="52"/>
      <c r="G121" s="22">
        <f t="shared" si="22"/>
        <v>0</v>
      </c>
    </row>
    <row r="122" spans="1:7" ht="15.75" thickBot="1">
      <c r="A122" s="27" t="s">
        <v>363</v>
      </c>
      <c r="B122" s="28" t="s">
        <v>364</v>
      </c>
      <c r="C122" s="28" t="s">
        <v>365</v>
      </c>
      <c r="D122" s="27" t="s">
        <v>23</v>
      </c>
      <c r="E122" s="27">
        <v>14</v>
      </c>
      <c r="F122" s="53"/>
      <c r="G122" s="22">
        <f t="shared" si="22"/>
        <v>0</v>
      </c>
    </row>
    <row r="123" spans="1:7" ht="15.75" thickBot="1">
      <c r="A123" s="54" t="s">
        <v>366</v>
      </c>
      <c r="B123" s="55"/>
      <c r="C123" s="56"/>
      <c r="D123" s="12"/>
      <c r="E123" s="12"/>
      <c r="F123" s="13"/>
      <c r="G123" s="14">
        <f>SUM(G120:G122)</f>
        <v>0</v>
      </c>
    </row>
    <row r="124" spans="1:7" ht="15.75" thickBot="1">
      <c r="A124" s="68" t="s">
        <v>367</v>
      </c>
      <c r="B124" s="69"/>
      <c r="C124" s="70"/>
      <c r="D124" s="30"/>
      <c r="E124" s="30"/>
      <c r="F124" s="31"/>
      <c r="G124" s="32">
        <f>G123</f>
        <v>0</v>
      </c>
    </row>
    <row r="125" spans="1:7" ht="15.75" thickBot="1">
      <c r="A125" s="5">
        <v>7</v>
      </c>
      <c r="B125" s="6"/>
      <c r="C125" s="6" t="s">
        <v>368</v>
      </c>
      <c r="D125" s="7"/>
      <c r="E125" s="7"/>
      <c r="F125" s="8"/>
      <c r="G125" s="9"/>
    </row>
    <row r="126" spans="1:7" ht="60">
      <c r="A126" s="20" t="s">
        <v>369</v>
      </c>
      <c r="B126" s="21" t="s">
        <v>191</v>
      </c>
      <c r="C126" s="21" t="s">
        <v>370</v>
      </c>
      <c r="D126" s="20" t="s">
        <v>14</v>
      </c>
      <c r="E126" s="20">
        <v>56.4</v>
      </c>
      <c r="F126" s="51"/>
      <c r="G126" s="22">
        <f t="shared" ref="G126:G129" si="23">ROUND(E126*F126,2)</f>
        <v>0</v>
      </c>
    </row>
    <row r="127" spans="1:7" ht="45">
      <c r="A127" s="24" t="s">
        <v>371</v>
      </c>
      <c r="B127" s="25" t="s">
        <v>372</v>
      </c>
      <c r="C127" s="25" t="s">
        <v>373</v>
      </c>
      <c r="D127" s="24" t="s">
        <v>23</v>
      </c>
      <c r="E127" s="24">
        <v>18</v>
      </c>
      <c r="F127" s="52"/>
      <c r="G127" s="22">
        <f t="shared" si="23"/>
        <v>0</v>
      </c>
    </row>
    <row r="128" spans="1:7" ht="45">
      <c r="A128" s="24" t="s">
        <v>374</v>
      </c>
      <c r="B128" s="25" t="s">
        <v>375</v>
      </c>
      <c r="C128" s="25" t="s">
        <v>376</v>
      </c>
      <c r="D128" s="24" t="s">
        <v>23</v>
      </c>
      <c r="E128" s="24">
        <v>141</v>
      </c>
      <c r="F128" s="52"/>
      <c r="G128" s="22">
        <f t="shared" si="23"/>
        <v>0</v>
      </c>
    </row>
    <row r="129" spans="1:7" ht="45.75" thickBot="1">
      <c r="A129" s="27" t="s">
        <v>377</v>
      </c>
      <c r="B129" s="28" t="s">
        <v>378</v>
      </c>
      <c r="C129" s="28" t="s">
        <v>379</v>
      </c>
      <c r="D129" s="27" t="s">
        <v>380</v>
      </c>
      <c r="E129" s="27">
        <v>2</v>
      </c>
      <c r="F129" s="53"/>
      <c r="G129" s="22">
        <f t="shared" si="23"/>
        <v>0</v>
      </c>
    </row>
    <row r="130" spans="1:7" ht="15.75" thickBot="1">
      <c r="A130" s="68" t="s">
        <v>381</v>
      </c>
      <c r="B130" s="69"/>
      <c r="C130" s="70"/>
      <c r="D130" s="30"/>
      <c r="E130" s="30"/>
      <c r="F130" s="31"/>
      <c r="G130" s="32">
        <f>SUM(G126:G129)</f>
        <v>0</v>
      </c>
    </row>
    <row r="131" spans="1:7" ht="15.75" thickBot="1">
      <c r="A131" s="5">
        <v>8</v>
      </c>
      <c r="B131" s="6"/>
      <c r="C131" s="6" t="s">
        <v>382</v>
      </c>
      <c r="D131" s="7"/>
      <c r="E131" s="7"/>
      <c r="F131" s="8"/>
      <c r="G131" s="9"/>
    </row>
    <row r="132" spans="1:7" ht="30">
      <c r="A132" s="20" t="s">
        <v>383</v>
      </c>
      <c r="B132" s="21" t="s">
        <v>384</v>
      </c>
      <c r="C132" s="21" t="s">
        <v>385</v>
      </c>
      <c r="D132" s="20" t="s">
        <v>150</v>
      </c>
      <c r="E132" s="20">
        <v>885</v>
      </c>
      <c r="F132" s="51"/>
      <c r="G132" s="22">
        <f t="shared" ref="G132:G133" si="24">ROUND(E132*F132,2)</f>
        <v>0</v>
      </c>
    </row>
    <row r="133" spans="1:7" ht="30.75" thickBot="1">
      <c r="A133" s="27" t="s">
        <v>386</v>
      </c>
      <c r="B133" s="28" t="s">
        <v>387</v>
      </c>
      <c r="C133" s="28" t="s">
        <v>388</v>
      </c>
      <c r="D133" s="27" t="s">
        <v>150</v>
      </c>
      <c r="E133" s="27">
        <v>885</v>
      </c>
      <c r="F133" s="53"/>
      <c r="G133" s="22">
        <f t="shared" si="24"/>
        <v>0</v>
      </c>
    </row>
    <row r="134" spans="1:7" ht="15.75" thickBot="1">
      <c r="A134" s="68" t="s">
        <v>389</v>
      </c>
      <c r="B134" s="69"/>
      <c r="C134" s="70"/>
      <c r="D134" s="30"/>
      <c r="E134" s="30"/>
      <c r="F134" s="31"/>
      <c r="G134" s="32">
        <f>SUM(G132:G133)</f>
        <v>0</v>
      </c>
    </row>
    <row r="135" spans="1:7" ht="15.75">
      <c r="A135" s="79" t="s">
        <v>390</v>
      </c>
      <c r="B135" s="80"/>
      <c r="C135" s="81"/>
      <c r="D135" s="33"/>
      <c r="E135" s="33"/>
      <c r="F135" s="34"/>
      <c r="G135" s="35">
        <f>G52+G71+G87+G102+G117+G124+G130+G134</f>
        <v>0</v>
      </c>
    </row>
    <row r="136" spans="1:7">
      <c r="A136" s="73" t="s">
        <v>391</v>
      </c>
      <c r="B136" s="74"/>
      <c r="C136" s="75"/>
      <c r="D136" s="36"/>
      <c r="E136" s="36"/>
      <c r="F136" s="37"/>
      <c r="G136" s="38">
        <f>ROUND(G135*0.23,2)</f>
        <v>0</v>
      </c>
    </row>
    <row r="137" spans="1:7" ht="16.5" thickBot="1">
      <c r="A137" s="76" t="s">
        <v>392</v>
      </c>
      <c r="B137" s="77"/>
      <c r="C137" s="78"/>
      <c r="D137" s="39"/>
      <c r="E137" s="39"/>
      <c r="F137" s="40"/>
      <c r="G137" s="41">
        <f>G135+G136</f>
        <v>0</v>
      </c>
    </row>
  </sheetData>
  <sheetProtection sheet="1" objects="1" scenarios="1" formatCells="0" formatColumns="0" formatRows="0" selectLockedCells="1"/>
  <mergeCells count="38">
    <mergeCell ref="A136:C136"/>
    <mergeCell ref="A137:C137"/>
    <mergeCell ref="A117:C117"/>
    <mergeCell ref="A123:C123"/>
    <mergeCell ref="A124:C124"/>
    <mergeCell ref="A130:C130"/>
    <mergeCell ref="A134:C134"/>
    <mergeCell ref="A135:C135"/>
    <mergeCell ref="A116:C116"/>
    <mergeCell ref="A71:C71"/>
    <mergeCell ref="A76:C76"/>
    <mergeCell ref="A79:C79"/>
    <mergeCell ref="A86:C86"/>
    <mergeCell ref="A87:C87"/>
    <mergeCell ref="A82:C82"/>
    <mergeCell ref="A93:C93"/>
    <mergeCell ref="A98:C98"/>
    <mergeCell ref="A101:C101"/>
    <mergeCell ref="A102:C102"/>
    <mergeCell ref="A108:C108"/>
    <mergeCell ref="A70:C70"/>
    <mergeCell ref="A31:C31"/>
    <mergeCell ref="A34:C34"/>
    <mergeCell ref="A37:C37"/>
    <mergeCell ref="A41:C41"/>
    <mergeCell ref="A46:C46"/>
    <mergeCell ref="A51:C51"/>
    <mergeCell ref="A52:C52"/>
    <mergeCell ref="A57:C57"/>
    <mergeCell ref="A60:C60"/>
    <mergeCell ref="A63:C63"/>
    <mergeCell ref="A67:C67"/>
    <mergeCell ref="A28:C28"/>
    <mergeCell ref="A1:G1"/>
    <mergeCell ref="A2:G2"/>
    <mergeCell ref="A3:G3"/>
    <mergeCell ref="A8:C8"/>
    <mergeCell ref="A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1470D-D799-4CA8-B6A6-83457ACDC615}">
  <dimension ref="A1:N46"/>
  <sheetViews>
    <sheetView topLeftCell="A31" workbookViewId="0">
      <selection activeCell="L9" sqref="L9:M9"/>
    </sheetView>
  </sheetViews>
  <sheetFormatPr defaultRowHeight="15"/>
  <cols>
    <col min="2" max="2" width="0.85546875" customWidth="1"/>
    <col min="4" max="4" width="4.85546875" customWidth="1"/>
    <col min="5" max="5" width="2" customWidth="1"/>
    <col min="6" max="6" width="43" customWidth="1"/>
    <col min="11" max="11" width="6.140625" customWidth="1"/>
    <col min="14" max="14" width="20.140625" style="48" customWidth="1"/>
  </cols>
  <sheetData>
    <row r="1" spans="1:14" ht="18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0.100000000000001" customHeight="1">
      <c r="A2" s="83" t="s">
        <v>133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20.100000000000001" customHeight="1">
      <c r="A3" s="85" t="s">
        <v>406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>
      <c r="A4" s="86" t="s">
        <v>1</v>
      </c>
      <c r="B4" s="87"/>
      <c r="C4" s="86" t="s">
        <v>2</v>
      </c>
      <c r="D4" s="88"/>
      <c r="E4" s="87"/>
      <c r="F4" s="1" t="s">
        <v>3</v>
      </c>
      <c r="G4" s="86" t="s">
        <v>4</v>
      </c>
      <c r="H4" s="88"/>
      <c r="I4" s="87"/>
      <c r="J4" s="86" t="s">
        <v>5</v>
      </c>
      <c r="K4" s="87"/>
      <c r="L4" s="86" t="s">
        <v>6</v>
      </c>
      <c r="M4" s="87"/>
      <c r="N4" s="47" t="s">
        <v>7</v>
      </c>
    </row>
    <row r="5" spans="1:14">
      <c r="A5" s="89" t="s">
        <v>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>
      <c r="A6" s="90" t="s">
        <v>9</v>
      </c>
      <c r="B6" s="90"/>
      <c r="C6" s="91"/>
      <c r="D6" s="91"/>
      <c r="E6" s="91"/>
      <c r="F6" s="89" t="s">
        <v>10</v>
      </c>
      <c r="G6" s="89"/>
      <c r="H6" s="89"/>
      <c r="I6" s="89"/>
      <c r="J6" s="89"/>
      <c r="K6" s="89"/>
      <c r="L6" s="89"/>
      <c r="M6" s="89"/>
      <c r="N6" s="89"/>
    </row>
    <row r="7" spans="1:14" ht="25.5">
      <c r="A7" s="92" t="s">
        <v>11</v>
      </c>
      <c r="B7" s="92"/>
      <c r="C7" s="93" t="s">
        <v>12</v>
      </c>
      <c r="D7" s="93"/>
      <c r="E7" s="93"/>
      <c r="F7" s="2" t="s">
        <v>13</v>
      </c>
      <c r="G7" s="93" t="s">
        <v>14</v>
      </c>
      <c r="H7" s="93"/>
      <c r="I7" s="93"/>
      <c r="J7" s="92" t="s">
        <v>15</v>
      </c>
      <c r="K7" s="92"/>
      <c r="L7" s="94"/>
      <c r="M7" s="94"/>
      <c r="N7" s="46">
        <f>J7*L7</f>
        <v>0</v>
      </c>
    </row>
    <row r="8" spans="1:14" ht="38.25">
      <c r="A8" s="92" t="s">
        <v>16</v>
      </c>
      <c r="B8" s="92"/>
      <c r="C8" s="93" t="s">
        <v>17</v>
      </c>
      <c r="D8" s="93"/>
      <c r="E8" s="93"/>
      <c r="F8" s="2" t="s">
        <v>18</v>
      </c>
      <c r="G8" s="93" t="s">
        <v>14</v>
      </c>
      <c r="H8" s="93"/>
      <c r="I8" s="93"/>
      <c r="J8" s="92" t="s">
        <v>19</v>
      </c>
      <c r="K8" s="92"/>
      <c r="L8" s="94"/>
      <c r="M8" s="94"/>
      <c r="N8" s="46">
        <f t="shared" ref="N8:N25" si="0">J8*L8</f>
        <v>0</v>
      </c>
    </row>
    <row r="9" spans="1:14" ht="25.5">
      <c r="A9" s="92" t="s">
        <v>20</v>
      </c>
      <c r="B9" s="92"/>
      <c r="C9" s="93" t="s">
        <v>21</v>
      </c>
      <c r="D9" s="93"/>
      <c r="E9" s="93"/>
      <c r="F9" s="2" t="s">
        <v>22</v>
      </c>
      <c r="G9" s="93" t="s">
        <v>23</v>
      </c>
      <c r="H9" s="93"/>
      <c r="I9" s="93"/>
      <c r="J9" s="92" t="s">
        <v>24</v>
      </c>
      <c r="K9" s="92"/>
      <c r="L9" s="94"/>
      <c r="M9" s="94"/>
      <c r="N9" s="46">
        <f t="shared" si="0"/>
        <v>0</v>
      </c>
    </row>
    <row r="10" spans="1:14" ht="25.5">
      <c r="A10" s="92" t="s">
        <v>25</v>
      </c>
      <c r="B10" s="92"/>
      <c r="C10" s="93" t="s">
        <v>26</v>
      </c>
      <c r="D10" s="93"/>
      <c r="E10" s="93"/>
      <c r="F10" s="2" t="s">
        <v>27</v>
      </c>
      <c r="G10" s="93" t="s">
        <v>23</v>
      </c>
      <c r="H10" s="93"/>
      <c r="I10" s="93"/>
      <c r="J10" s="92" t="s">
        <v>28</v>
      </c>
      <c r="K10" s="92"/>
      <c r="L10" s="94"/>
      <c r="M10" s="94"/>
      <c r="N10" s="46">
        <f t="shared" si="0"/>
        <v>0</v>
      </c>
    </row>
    <row r="11" spans="1:14" ht="25.5">
      <c r="A11" s="92" t="s">
        <v>29</v>
      </c>
      <c r="B11" s="92"/>
      <c r="C11" s="93" t="s">
        <v>30</v>
      </c>
      <c r="D11" s="93"/>
      <c r="E11" s="93"/>
      <c r="F11" s="2" t="s">
        <v>31</v>
      </c>
      <c r="G11" s="93" t="s">
        <v>23</v>
      </c>
      <c r="H11" s="93"/>
      <c r="I11" s="93"/>
      <c r="J11" s="92" t="s">
        <v>32</v>
      </c>
      <c r="K11" s="92"/>
      <c r="L11" s="94"/>
      <c r="M11" s="94"/>
      <c r="N11" s="46">
        <f t="shared" si="0"/>
        <v>0</v>
      </c>
    </row>
    <row r="12" spans="1:14" ht="25.5">
      <c r="A12" s="92" t="s">
        <v>33</v>
      </c>
      <c r="B12" s="92"/>
      <c r="C12" s="93" t="s">
        <v>34</v>
      </c>
      <c r="D12" s="93"/>
      <c r="E12" s="93"/>
      <c r="F12" s="2" t="s">
        <v>35</v>
      </c>
      <c r="G12" s="93" t="s">
        <v>23</v>
      </c>
      <c r="H12" s="93"/>
      <c r="I12" s="93"/>
      <c r="J12" s="92" t="s">
        <v>36</v>
      </c>
      <c r="K12" s="92"/>
      <c r="L12" s="94"/>
      <c r="M12" s="94"/>
      <c r="N12" s="46">
        <f t="shared" si="0"/>
        <v>0</v>
      </c>
    </row>
    <row r="13" spans="1:14" ht="25.5">
      <c r="A13" s="92" t="s">
        <v>37</v>
      </c>
      <c r="B13" s="92"/>
      <c r="C13" s="93" t="s">
        <v>38</v>
      </c>
      <c r="D13" s="93"/>
      <c r="E13" s="93"/>
      <c r="F13" s="2" t="s">
        <v>39</v>
      </c>
      <c r="G13" s="93" t="s">
        <v>23</v>
      </c>
      <c r="H13" s="93"/>
      <c r="I13" s="93"/>
      <c r="J13" s="92" t="s">
        <v>40</v>
      </c>
      <c r="K13" s="92"/>
      <c r="L13" s="94"/>
      <c r="M13" s="94"/>
      <c r="N13" s="46">
        <f t="shared" si="0"/>
        <v>0</v>
      </c>
    </row>
    <row r="14" spans="1:14" ht="25.5">
      <c r="A14" s="92" t="s">
        <v>41</v>
      </c>
      <c r="B14" s="92"/>
      <c r="C14" s="93" t="s">
        <v>42</v>
      </c>
      <c r="D14" s="93"/>
      <c r="E14" s="93"/>
      <c r="F14" s="2" t="s">
        <v>43</v>
      </c>
      <c r="G14" s="93" t="s">
        <v>23</v>
      </c>
      <c r="H14" s="93"/>
      <c r="I14" s="93"/>
      <c r="J14" s="92" t="s">
        <v>44</v>
      </c>
      <c r="K14" s="92"/>
      <c r="L14" s="94"/>
      <c r="M14" s="94"/>
      <c r="N14" s="46">
        <f t="shared" si="0"/>
        <v>0</v>
      </c>
    </row>
    <row r="15" spans="1:14" ht="38.25">
      <c r="A15" s="92" t="s">
        <v>45</v>
      </c>
      <c r="B15" s="92"/>
      <c r="C15" s="93" t="s">
        <v>46</v>
      </c>
      <c r="D15" s="93"/>
      <c r="E15" s="93"/>
      <c r="F15" s="2" t="s">
        <v>47</v>
      </c>
      <c r="G15" s="93" t="s">
        <v>48</v>
      </c>
      <c r="H15" s="93"/>
      <c r="I15" s="93"/>
      <c r="J15" s="92" t="s">
        <v>49</v>
      </c>
      <c r="K15" s="92"/>
      <c r="L15" s="94"/>
      <c r="M15" s="94"/>
      <c r="N15" s="46">
        <f t="shared" si="0"/>
        <v>0</v>
      </c>
    </row>
    <row r="16" spans="1:14">
      <c r="A16" s="90" t="s">
        <v>50</v>
      </c>
      <c r="B16" s="90"/>
      <c r="C16" s="91"/>
      <c r="D16" s="91"/>
      <c r="E16" s="91"/>
      <c r="F16" s="89" t="s">
        <v>51</v>
      </c>
      <c r="G16" s="89"/>
      <c r="H16" s="89"/>
      <c r="I16" s="89"/>
      <c r="J16" s="89"/>
      <c r="K16" s="89"/>
      <c r="L16" s="89"/>
      <c r="M16" s="89"/>
      <c r="N16" s="89"/>
    </row>
    <row r="17" spans="1:14" ht="25.5">
      <c r="A17" s="92" t="s">
        <v>52</v>
      </c>
      <c r="B17" s="92"/>
      <c r="C17" s="93" t="s">
        <v>53</v>
      </c>
      <c r="D17" s="93"/>
      <c r="E17" s="93"/>
      <c r="F17" s="2" t="s">
        <v>54</v>
      </c>
      <c r="G17" s="93" t="s">
        <v>48</v>
      </c>
      <c r="H17" s="93"/>
      <c r="I17" s="93"/>
      <c r="J17" s="92" t="s">
        <v>55</v>
      </c>
      <c r="K17" s="92"/>
      <c r="L17" s="94"/>
      <c r="M17" s="94"/>
      <c r="N17" s="46">
        <f t="shared" si="0"/>
        <v>0</v>
      </c>
    </row>
    <row r="18" spans="1:14" ht="38.25">
      <c r="A18" s="92" t="s">
        <v>56</v>
      </c>
      <c r="B18" s="92"/>
      <c r="C18" s="93" t="s">
        <v>57</v>
      </c>
      <c r="D18" s="93"/>
      <c r="E18" s="93"/>
      <c r="F18" s="2" t="s">
        <v>58</v>
      </c>
      <c r="G18" s="93" t="s">
        <v>59</v>
      </c>
      <c r="H18" s="93"/>
      <c r="I18" s="93"/>
      <c r="J18" s="92" t="s">
        <v>60</v>
      </c>
      <c r="K18" s="92"/>
      <c r="L18" s="94"/>
      <c r="M18" s="94"/>
      <c r="N18" s="46">
        <f t="shared" si="0"/>
        <v>0</v>
      </c>
    </row>
    <row r="19" spans="1:14" ht="25.5">
      <c r="A19" s="92" t="s">
        <v>61</v>
      </c>
      <c r="B19" s="92"/>
      <c r="C19" s="93" t="s">
        <v>62</v>
      </c>
      <c r="D19" s="93"/>
      <c r="E19" s="93"/>
      <c r="F19" s="2" t="s">
        <v>63</v>
      </c>
      <c r="G19" s="93" t="s">
        <v>48</v>
      </c>
      <c r="H19" s="93"/>
      <c r="I19" s="93"/>
      <c r="J19" s="92" t="s">
        <v>64</v>
      </c>
      <c r="K19" s="92"/>
      <c r="L19" s="94"/>
      <c r="M19" s="94"/>
      <c r="N19" s="46">
        <f t="shared" si="0"/>
        <v>0</v>
      </c>
    </row>
    <row r="20" spans="1:14" ht="25.5">
      <c r="A20" s="92" t="s">
        <v>65</v>
      </c>
      <c r="B20" s="92"/>
      <c r="C20" s="93" t="s">
        <v>62</v>
      </c>
      <c r="D20" s="93"/>
      <c r="E20" s="93"/>
      <c r="F20" s="2" t="s">
        <v>66</v>
      </c>
      <c r="G20" s="93" t="s">
        <v>48</v>
      </c>
      <c r="H20" s="93"/>
      <c r="I20" s="93"/>
      <c r="J20" s="92" t="s">
        <v>67</v>
      </c>
      <c r="K20" s="92"/>
      <c r="L20" s="94"/>
      <c r="M20" s="94"/>
      <c r="N20" s="46">
        <f t="shared" si="0"/>
        <v>0</v>
      </c>
    </row>
    <row r="21" spans="1:14" ht="25.5">
      <c r="A21" s="92" t="s">
        <v>68</v>
      </c>
      <c r="B21" s="92"/>
      <c r="C21" s="93" t="s">
        <v>69</v>
      </c>
      <c r="D21" s="93"/>
      <c r="E21" s="93"/>
      <c r="F21" s="2" t="s">
        <v>70</v>
      </c>
      <c r="G21" s="93" t="s">
        <v>48</v>
      </c>
      <c r="H21" s="93"/>
      <c r="I21" s="93"/>
      <c r="J21" s="92" t="s">
        <v>60</v>
      </c>
      <c r="K21" s="92"/>
      <c r="L21" s="94"/>
      <c r="M21" s="94"/>
      <c r="N21" s="46">
        <f t="shared" si="0"/>
        <v>0</v>
      </c>
    </row>
    <row r="22" spans="1:14">
      <c r="A22" s="92" t="s">
        <v>71</v>
      </c>
      <c r="B22" s="92"/>
      <c r="C22" s="93" t="s">
        <v>72</v>
      </c>
      <c r="D22" s="93"/>
      <c r="E22" s="93"/>
      <c r="F22" s="2" t="s">
        <v>73</v>
      </c>
      <c r="G22" s="93" t="s">
        <v>74</v>
      </c>
      <c r="H22" s="93"/>
      <c r="I22" s="93"/>
      <c r="J22" s="92" t="s">
        <v>55</v>
      </c>
      <c r="K22" s="92"/>
      <c r="L22" s="94"/>
      <c r="M22" s="94"/>
      <c r="N22" s="46">
        <f t="shared" si="0"/>
        <v>0</v>
      </c>
    </row>
    <row r="23" spans="1:14" ht="25.5">
      <c r="A23" s="92" t="s">
        <v>75</v>
      </c>
      <c r="B23" s="92"/>
      <c r="C23" s="93" t="s">
        <v>76</v>
      </c>
      <c r="D23" s="93"/>
      <c r="E23" s="93"/>
      <c r="F23" s="2" t="s">
        <v>77</v>
      </c>
      <c r="G23" s="93" t="s">
        <v>23</v>
      </c>
      <c r="H23" s="93"/>
      <c r="I23" s="93"/>
      <c r="J23" s="92" t="s">
        <v>60</v>
      </c>
      <c r="K23" s="92"/>
      <c r="L23" s="94"/>
      <c r="M23" s="94"/>
      <c r="N23" s="46">
        <f t="shared" si="0"/>
        <v>0</v>
      </c>
    </row>
    <row r="24" spans="1:14" ht="25.5">
      <c r="A24" s="92" t="s">
        <v>78</v>
      </c>
      <c r="B24" s="92"/>
      <c r="C24" s="93" t="s">
        <v>79</v>
      </c>
      <c r="D24" s="93"/>
      <c r="E24" s="93"/>
      <c r="F24" s="2" t="s">
        <v>80</v>
      </c>
      <c r="G24" s="93" t="s">
        <v>23</v>
      </c>
      <c r="H24" s="93"/>
      <c r="I24" s="93"/>
      <c r="J24" s="92" t="s">
        <v>81</v>
      </c>
      <c r="K24" s="92"/>
      <c r="L24" s="94"/>
      <c r="M24" s="94"/>
      <c r="N24" s="46">
        <f t="shared" si="0"/>
        <v>0</v>
      </c>
    </row>
    <row r="25" spans="1:14" ht="25.5">
      <c r="A25" s="92" t="s">
        <v>82</v>
      </c>
      <c r="B25" s="92"/>
      <c r="C25" s="93" t="s">
        <v>83</v>
      </c>
      <c r="D25" s="93"/>
      <c r="E25" s="93"/>
      <c r="F25" s="2" t="s">
        <v>84</v>
      </c>
      <c r="G25" s="93" t="s">
        <v>85</v>
      </c>
      <c r="H25" s="93"/>
      <c r="I25" s="93"/>
      <c r="J25" s="92" t="s">
        <v>86</v>
      </c>
      <c r="K25" s="92"/>
      <c r="L25" s="94"/>
      <c r="M25" s="94"/>
      <c r="N25" s="46">
        <f t="shared" si="0"/>
        <v>0</v>
      </c>
    </row>
    <row r="26" spans="1:14">
      <c r="A26" s="90" t="s">
        <v>87</v>
      </c>
      <c r="B26" s="90"/>
      <c r="C26" s="91"/>
      <c r="D26" s="91"/>
      <c r="E26" s="91"/>
      <c r="F26" s="89" t="s">
        <v>88</v>
      </c>
      <c r="G26" s="89"/>
      <c r="H26" s="89"/>
      <c r="I26" s="89"/>
      <c r="J26" s="89"/>
      <c r="K26" s="89"/>
      <c r="L26" s="89"/>
      <c r="M26" s="89"/>
      <c r="N26" s="89"/>
    </row>
    <row r="27" spans="1:14" ht="25.5">
      <c r="A27" s="92" t="s">
        <v>89</v>
      </c>
      <c r="B27" s="92"/>
      <c r="C27" s="93" t="s">
        <v>12</v>
      </c>
      <c r="D27" s="93"/>
      <c r="E27" s="93"/>
      <c r="F27" s="2" t="s">
        <v>13</v>
      </c>
      <c r="G27" s="93" t="s">
        <v>14</v>
      </c>
      <c r="H27" s="93"/>
      <c r="I27" s="93"/>
      <c r="J27" s="92" t="s">
        <v>90</v>
      </c>
      <c r="K27" s="92"/>
      <c r="L27" s="94"/>
      <c r="M27" s="94"/>
      <c r="N27" s="46">
        <f t="shared" ref="N27:N36" si="1">J27*L27</f>
        <v>0</v>
      </c>
    </row>
    <row r="28" spans="1:14" ht="25.5">
      <c r="A28" s="92" t="s">
        <v>91</v>
      </c>
      <c r="B28" s="92"/>
      <c r="C28" s="93" t="s">
        <v>26</v>
      </c>
      <c r="D28" s="93"/>
      <c r="E28" s="93"/>
      <c r="F28" s="2" t="s">
        <v>27</v>
      </c>
      <c r="G28" s="93" t="s">
        <v>23</v>
      </c>
      <c r="H28" s="93"/>
      <c r="I28" s="93"/>
      <c r="J28" s="92" t="s">
        <v>92</v>
      </c>
      <c r="K28" s="92"/>
      <c r="L28" s="94"/>
      <c r="M28" s="94"/>
      <c r="N28" s="46">
        <f t="shared" si="1"/>
        <v>0</v>
      </c>
    </row>
    <row r="29" spans="1:14" ht="38.25">
      <c r="A29" s="92" t="s">
        <v>93</v>
      </c>
      <c r="B29" s="92"/>
      <c r="C29" s="93" t="s">
        <v>17</v>
      </c>
      <c r="D29" s="93"/>
      <c r="E29" s="93"/>
      <c r="F29" s="2" t="s">
        <v>18</v>
      </c>
      <c r="G29" s="93" t="s">
        <v>14</v>
      </c>
      <c r="H29" s="93"/>
      <c r="I29" s="93"/>
      <c r="J29" s="92" t="s">
        <v>19</v>
      </c>
      <c r="K29" s="92"/>
      <c r="L29" s="94"/>
      <c r="M29" s="94"/>
      <c r="N29" s="46">
        <f t="shared" si="1"/>
        <v>0</v>
      </c>
    </row>
    <row r="30" spans="1:14" ht="25.5">
      <c r="A30" s="92" t="s">
        <v>94</v>
      </c>
      <c r="B30" s="92"/>
      <c r="C30" s="93" t="s">
        <v>21</v>
      </c>
      <c r="D30" s="93"/>
      <c r="E30" s="93"/>
      <c r="F30" s="2" t="s">
        <v>22</v>
      </c>
      <c r="G30" s="93" t="s">
        <v>23</v>
      </c>
      <c r="H30" s="93"/>
      <c r="I30" s="93"/>
      <c r="J30" s="92" t="s">
        <v>24</v>
      </c>
      <c r="K30" s="92"/>
      <c r="L30" s="94"/>
      <c r="M30" s="94"/>
      <c r="N30" s="46">
        <f t="shared" si="1"/>
        <v>0</v>
      </c>
    </row>
    <row r="31" spans="1:14" ht="51">
      <c r="A31" s="92" t="s">
        <v>95</v>
      </c>
      <c r="B31" s="92"/>
      <c r="C31" s="93" t="s">
        <v>96</v>
      </c>
      <c r="D31" s="93"/>
      <c r="E31" s="93"/>
      <c r="F31" s="2" t="s">
        <v>97</v>
      </c>
      <c r="G31" s="93" t="s">
        <v>23</v>
      </c>
      <c r="H31" s="93"/>
      <c r="I31" s="93"/>
      <c r="J31" s="92" t="s">
        <v>98</v>
      </c>
      <c r="K31" s="92"/>
      <c r="L31" s="94"/>
      <c r="M31" s="94"/>
      <c r="N31" s="46">
        <f t="shared" si="1"/>
        <v>0</v>
      </c>
    </row>
    <row r="32" spans="1:14" ht="25.5">
      <c r="A32" s="92" t="s">
        <v>99</v>
      </c>
      <c r="B32" s="92"/>
      <c r="C32" s="93" t="s">
        <v>42</v>
      </c>
      <c r="D32" s="93"/>
      <c r="E32" s="93"/>
      <c r="F32" s="2" t="s">
        <v>43</v>
      </c>
      <c r="G32" s="93" t="s">
        <v>23</v>
      </c>
      <c r="H32" s="93"/>
      <c r="I32" s="93"/>
      <c r="J32" s="92" t="s">
        <v>100</v>
      </c>
      <c r="K32" s="92"/>
      <c r="L32" s="94"/>
      <c r="M32" s="94"/>
      <c r="N32" s="46">
        <f t="shared" si="1"/>
        <v>0</v>
      </c>
    </row>
    <row r="33" spans="1:14">
      <c r="A33" s="92" t="s">
        <v>101</v>
      </c>
      <c r="B33" s="92"/>
      <c r="C33" s="93" t="s">
        <v>102</v>
      </c>
      <c r="D33" s="93"/>
      <c r="E33" s="93"/>
      <c r="F33" s="2" t="s">
        <v>103</v>
      </c>
      <c r="G33" s="93" t="s">
        <v>48</v>
      </c>
      <c r="H33" s="93"/>
      <c r="I33" s="93"/>
      <c r="J33" s="92" t="s">
        <v>67</v>
      </c>
      <c r="K33" s="92"/>
      <c r="L33" s="94"/>
      <c r="M33" s="94"/>
      <c r="N33" s="46">
        <f t="shared" si="1"/>
        <v>0</v>
      </c>
    </row>
    <row r="34" spans="1:14">
      <c r="A34" s="90" t="s">
        <v>104</v>
      </c>
      <c r="B34" s="90"/>
      <c r="C34" s="91"/>
      <c r="D34" s="91"/>
      <c r="E34" s="91"/>
      <c r="F34" s="89" t="s">
        <v>9</v>
      </c>
      <c r="G34" s="89"/>
      <c r="H34" s="89"/>
      <c r="I34" s="89"/>
      <c r="J34" s="89"/>
      <c r="K34" s="89"/>
      <c r="L34" s="89"/>
      <c r="M34" s="89"/>
      <c r="N34" s="89"/>
    </row>
    <row r="35" spans="1:14" ht="38.25">
      <c r="A35" s="92" t="s">
        <v>105</v>
      </c>
      <c r="B35" s="92"/>
      <c r="C35" s="93" t="s">
        <v>106</v>
      </c>
      <c r="D35" s="93"/>
      <c r="E35" s="93"/>
      <c r="F35" s="2" t="s">
        <v>107</v>
      </c>
      <c r="G35" s="93" t="s">
        <v>108</v>
      </c>
      <c r="H35" s="93"/>
      <c r="I35" s="93"/>
      <c r="J35" s="92" t="s">
        <v>67</v>
      </c>
      <c r="K35" s="92"/>
      <c r="L35" s="94"/>
      <c r="M35" s="94"/>
      <c r="N35" s="46">
        <f t="shared" si="1"/>
        <v>0</v>
      </c>
    </row>
    <row r="36" spans="1:14" ht="25.5">
      <c r="A36" s="92" t="s">
        <v>109</v>
      </c>
      <c r="B36" s="92"/>
      <c r="C36" s="93" t="s">
        <v>106</v>
      </c>
      <c r="D36" s="93"/>
      <c r="E36" s="93"/>
      <c r="F36" s="2" t="s">
        <v>110</v>
      </c>
      <c r="G36" s="93" t="s">
        <v>108</v>
      </c>
      <c r="H36" s="93"/>
      <c r="I36" s="93"/>
      <c r="J36" s="92" t="s">
        <v>67</v>
      </c>
      <c r="K36" s="92"/>
      <c r="L36" s="94"/>
      <c r="M36" s="94"/>
      <c r="N36" s="46">
        <f t="shared" si="1"/>
        <v>0</v>
      </c>
    </row>
    <row r="37" spans="1:14">
      <c r="A37" s="90" t="s">
        <v>111</v>
      </c>
      <c r="B37" s="90"/>
      <c r="C37" s="91"/>
      <c r="D37" s="91"/>
      <c r="E37" s="91"/>
      <c r="F37" s="89" t="s">
        <v>9</v>
      </c>
      <c r="G37" s="89"/>
      <c r="H37" s="89"/>
      <c r="I37" s="89"/>
      <c r="J37" s="89"/>
      <c r="K37" s="89"/>
      <c r="L37" s="89"/>
      <c r="M37" s="89"/>
      <c r="N37" s="89"/>
    </row>
    <row r="38" spans="1:14">
      <c r="A38" s="92" t="s">
        <v>112</v>
      </c>
      <c r="B38" s="92"/>
      <c r="C38" s="93" t="s">
        <v>113</v>
      </c>
      <c r="D38" s="93"/>
      <c r="E38" s="93"/>
      <c r="F38" s="2" t="s">
        <v>114</v>
      </c>
      <c r="G38" s="93" t="s">
        <v>115</v>
      </c>
      <c r="H38" s="93"/>
      <c r="I38" s="93"/>
      <c r="J38" s="92" t="s">
        <v>55</v>
      </c>
      <c r="K38" s="92"/>
      <c r="L38" s="94"/>
      <c r="M38" s="94"/>
      <c r="N38" s="46">
        <f t="shared" ref="N38:N43" si="2">J38*L38</f>
        <v>0</v>
      </c>
    </row>
    <row r="39" spans="1:14" ht="25.5">
      <c r="A39" s="92" t="s">
        <v>116</v>
      </c>
      <c r="B39" s="92"/>
      <c r="C39" s="93" t="s">
        <v>117</v>
      </c>
      <c r="D39" s="93"/>
      <c r="E39" s="93"/>
      <c r="F39" s="2" t="s">
        <v>118</v>
      </c>
      <c r="G39" s="93" t="s">
        <v>119</v>
      </c>
      <c r="H39" s="93"/>
      <c r="I39" s="93"/>
      <c r="J39" s="92" t="s">
        <v>67</v>
      </c>
      <c r="K39" s="92"/>
      <c r="L39" s="94"/>
      <c r="M39" s="94"/>
      <c r="N39" s="46">
        <f t="shared" si="2"/>
        <v>0</v>
      </c>
    </row>
    <row r="40" spans="1:14" ht="25.5">
      <c r="A40" s="92" t="s">
        <v>120</v>
      </c>
      <c r="B40" s="92"/>
      <c r="C40" s="93" t="s">
        <v>121</v>
      </c>
      <c r="D40" s="93"/>
      <c r="E40" s="93"/>
      <c r="F40" s="2" t="s">
        <v>122</v>
      </c>
      <c r="G40" s="93" t="s">
        <v>48</v>
      </c>
      <c r="H40" s="93"/>
      <c r="I40" s="93"/>
      <c r="J40" s="92" t="s">
        <v>67</v>
      </c>
      <c r="K40" s="92"/>
      <c r="L40" s="94"/>
      <c r="M40" s="94"/>
      <c r="N40" s="46">
        <f t="shared" si="2"/>
        <v>0</v>
      </c>
    </row>
    <row r="41" spans="1:14" ht="25.5">
      <c r="A41" s="92" t="s">
        <v>123</v>
      </c>
      <c r="B41" s="92"/>
      <c r="C41" s="93" t="s">
        <v>124</v>
      </c>
      <c r="D41" s="93"/>
      <c r="E41" s="93"/>
      <c r="F41" s="2" t="s">
        <v>125</v>
      </c>
      <c r="G41" s="93" t="s">
        <v>48</v>
      </c>
      <c r="H41" s="93"/>
      <c r="I41" s="93"/>
      <c r="J41" s="92" t="s">
        <v>67</v>
      </c>
      <c r="K41" s="92"/>
      <c r="L41" s="94"/>
      <c r="M41" s="94"/>
      <c r="N41" s="46">
        <f t="shared" si="2"/>
        <v>0</v>
      </c>
    </row>
    <row r="42" spans="1:14" ht="25.5">
      <c r="A42" s="92" t="s">
        <v>126</v>
      </c>
      <c r="B42" s="92"/>
      <c r="C42" s="93" t="s">
        <v>127</v>
      </c>
      <c r="D42" s="93"/>
      <c r="E42" s="93"/>
      <c r="F42" s="2" t="s">
        <v>128</v>
      </c>
      <c r="G42" s="93" t="s">
        <v>48</v>
      </c>
      <c r="H42" s="93"/>
      <c r="I42" s="93"/>
      <c r="J42" s="92" t="s">
        <v>67</v>
      </c>
      <c r="K42" s="92"/>
      <c r="L42" s="94"/>
      <c r="M42" s="94"/>
      <c r="N42" s="46">
        <f t="shared" si="2"/>
        <v>0</v>
      </c>
    </row>
    <row r="43" spans="1:14" ht="25.5">
      <c r="A43" s="92" t="s">
        <v>129</v>
      </c>
      <c r="B43" s="92"/>
      <c r="C43" s="93" t="s">
        <v>130</v>
      </c>
      <c r="D43" s="93"/>
      <c r="E43" s="93"/>
      <c r="F43" s="2" t="s">
        <v>131</v>
      </c>
      <c r="G43" s="93" t="s">
        <v>48</v>
      </c>
      <c r="H43" s="93"/>
      <c r="I43" s="93"/>
      <c r="J43" s="92" t="s">
        <v>64</v>
      </c>
      <c r="K43" s="92"/>
      <c r="L43" s="94"/>
      <c r="M43" s="94"/>
      <c r="N43" s="46">
        <f t="shared" si="2"/>
        <v>0</v>
      </c>
    </row>
    <row r="44" spans="1:14">
      <c r="A44" s="84" t="s">
        <v>132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46">
        <f>SUM(N6:N43)</f>
        <v>0</v>
      </c>
    </row>
    <row r="45" spans="1:14">
      <c r="A45" s="83" t="s">
        <v>403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46">
        <f>ROUND(N44*0.23,2)</f>
        <v>0</v>
      </c>
    </row>
    <row r="46" spans="1:14">
      <c r="A46" s="83" t="s">
        <v>404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46">
        <f>N44+N45</f>
        <v>0</v>
      </c>
    </row>
  </sheetData>
  <sheetProtection sheet="1" objects="1" scenarios="1" formatCells="0" formatColumns="0" formatRows="0" selectLockedCells="1"/>
  <mergeCells count="192">
    <mergeCell ref="A42:B42"/>
    <mergeCell ref="C42:E42"/>
    <mergeCell ref="G42:I42"/>
    <mergeCell ref="J42:K42"/>
    <mergeCell ref="L42:M42"/>
    <mergeCell ref="A43:B43"/>
    <mergeCell ref="C43:E43"/>
    <mergeCell ref="G43:I43"/>
    <mergeCell ref="J43:K43"/>
    <mergeCell ref="L43:M43"/>
    <mergeCell ref="A40:B40"/>
    <mergeCell ref="C40:E40"/>
    <mergeCell ref="G40:I40"/>
    <mergeCell ref="J40:K40"/>
    <mergeCell ref="L40:M40"/>
    <mergeCell ref="A41:B41"/>
    <mergeCell ref="C41:E41"/>
    <mergeCell ref="G41:I41"/>
    <mergeCell ref="J41:K41"/>
    <mergeCell ref="L41:M41"/>
    <mergeCell ref="A38:B38"/>
    <mergeCell ref="C38:E38"/>
    <mergeCell ref="G38:I38"/>
    <mergeCell ref="J38:K38"/>
    <mergeCell ref="L38:M38"/>
    <mergeCell ref="A39:B39"/>
    <mergeCell ref="C39:E39"/>
    <mergeCell ref="G39:I39"/>
    <mergeCell ref="J39:K39"/>
    <mergeCell ref="L39:M39"/>
    <mergeCell ref="A36:B36"/>
    <mergeCell ref="C36:E36"/>
    <mergeCell ref="G36:I36"/>
    <mergeCell ref="J36:K36"/>
    <mergeCell ref="L36:M36"/>
    <mergeCell ref="A37:B37"/>
    <mergeCell ref="C37:E37"/>
    <mergeCell ref="F37:N37"/>
    <mergeCell ref="A34:B34"/>
    <mergeCell ref="C34:E34"/>
    <mergeCell ref="F34:N34"/>
    <mergeCell ref="A35:B35"/>
    <mergeCell ref="C35:E35"/>
    <mergeCell ref="G35:I35"/>
    <mergeCell ref="J35:K35"/>
    <mergeCell ref="L35:M35"/>
    <mergeCell ref="A32:B32"/>
    <mergeCell ref="C32:E32"/>
    <mergeCell ref="G32:I32"/>
    <mergeCell ref="J32:K32"/>
    <mergeCell ref="L32:M32"/>
    <mergeCell ref="A33:B33"/>
    <mergeCell ref="C33:E33"/>
    <mergeCell ref="G33:I33"/>
    <mergeCell ref="J33:K33"/>
    <mergeCell ref="L33:M33"/>
    <mergeCell ref="A30:B30"/>
    <mergeCell ref="C30:E30"/>
    <mergeCell ref="G30:I30"/>
    <mergeCell ref="J30:K30"/>
    <mergeCell ref="L30:M30"/>
    <mergeCell ref="A31:B31"/>
    <mergeCell ref="C31:E31"/>
    <mergeCell ref="G31:I31"/>
    <mergeCell ref="J31:K31"/>
    <mergeCell ref="L31:M31"/>
    <mergeCell ref="A28:B28"/>
    <mergeCell ref="C28:E28"/>
    <mergeCell ref="G28:I28"/>
    <mergeCell ref="J28:K28"/>
    <mergeCell ref="L28:M28"/>
    <mergeCell ref="A29:B29"/>
    <mergeCell ref="C29:E29"/>
    <mergeCell ref="G29:I29"/>
    <mergeCell ref="J29:K29"/>
    <mergeCell ref="L29:M29"/>
    <mergeCell ref="A26:B26"/>
    <mergeCell ref="C26:E26"/>
    <mergeCell ref="F26:N26"/>
    <mergeCell ref="A27:B27"/>
    <mergeCell ref="C27:E27"/>
    <mergeCell ref="G27:I27"/>
    <mergeCell ref="J27:K27"/>
    <mergeCell ref="L27:M27"/>
    <mergeCell ref="A24:B24"/>
    <mergeCell ref="C24:E24"/>
    <mergeCell ref="G24:I24"/>
    <mergeCell ref="J24:K24"/>
    <mergeCell ref="L24:M24"/>
    <mergeCell ref="A25:B25"/>
    <mergeCell ref="C25:E25"/>
    <mergeCell ref="G25:I25"/>
    <mergeCell ref="J25:K25"/>
    <mergeCell ref="L25:M25"/>
    <mergeCell ref="A22:B22"/>
    <mergeCell ref="C22:E22"/>
    <mergeCell ref="G22:I22"/>
    <mergeCell ref="J22:K22"/>
    <mergeCell ref="L22:M22"/>
    <mergeCell ref="A23:B23"/>
    <mergeCell ref="C23:E23"/>
    <mergeCell ref="G23:I23"/>
    <mergeCell ref="J23:K23"/>
    <mergeCell ref="L23:M23"/>
    <mergeCell ref="A20:B20"/>
    <mergeCell ref="C20:E20"/>
    <mergeCell ref="G20:I20"/>
    <mergeCell ref="J20:K20"/>
    <mergeCell ref="L20:M20"/>
    <mergeCell ref="A21:B21"/>
    <mergeCell ref="C21:E21"/>
    <mergeCell ref="G21:I21"/>
    <mergeCell ref="J21:K21"/>
    <mergeCell ref="L21:M21"/>
    <mergeCell ref="A18:B18"/>
    <mergeCell ref="C18:E18"/>
    <mergeCell ref="G18:I18"/>
    <mergeCell ref="J18:K18"/>
    <mergeCell ref="L18:M18"/>
    <mergeCell ref="A19:B19"/>
    <mergeCell ref="C19:E19"/>
    <mergeCell ref="G19:I19"/>
    <mergeCell ref="J19:K19"/>
    <mergeCell ref="L19:M19"/>
    <mergeCell ref="A13:B13"/>
    <mergeCell ref="C13:E13"/>
    <mergeCell ref="G13:I13"/>
    <mergeCell ref="J13:K13"/>
    <mergeCell ref="L13:M13"/>
    <mergeCell ref="A16:B16"/>
    <mergeCell ref="C16:E16"/>
    <mergeCell ref="F16:N16"/>
    <mergeCell ref="A17:B17"/>
    <mergeCell ref="C17:E17"/>
    <mergeCell ref="G17:I17"/>
    <mergeCell ref="J17:K17"/>
    <mergeCell ref="L17:M17"/>
    <mergeCell ref="A14:B14"/>
    <mergeCell ref="C14:E14"/>
    <mergeCell ref="G14:I14"/>
    <mergeCell ref="J14:K14"/>
    <mergeCell ref="L14:M14"/>
    <mergeCell ref="A15:B15"/>
    <mergeCell ref="C15:E15"/>
    <mergeCell ref="G15:I15"/>
    <mergeCell ref="J15:K15"/>
    <mergeCell ref="L15:M15"/>
    <mergeCell ref="A11:B11"/>
    <mergeCell ref="C11:E11"/>
    <mergeCell ref="G11:I11"/>
    <mergeCell ref="J11:K11"/>
    <mergeCell ref="L11:M11"/>
    <mergeCell ref="A12:B12"/>
    <mergeCell ref="C12:E12"/>
    <mergeCell ref="G12:I12"/>
    <mergeCell ref="J12:K12"/>
    <mergeCell ref="L12:M12"/>
    <mergeCell ref="L8:M8"/>
    <mergeCell ref="A9:B9"/>
    <mergeCell ref="C9:E9"/>
    <mergeCell ref="G9:I9"/>
    <mergeCell ref="J9:K9"/>
    <mergeCell ref="L9:M9"/>
    <mergeCell ref="A10:B10"/>
    <mergeCell ref="C10:E10"/>
    <mergeCell ref="G10:I10"/>
    <mergeCell ref="J10:K10"/>
    <mergeCell ref="L10:M10"/>
    <mergeCell ref="A1:N1"/>
    <mergeCell ref="A2:N2"/>
    <mergeCell ref="A44:M44"/>
    <mergeCell ref="A45:M45"/>
    <mergeCell ref="A46:M46"/>
    <mergeCell ref="A3:N3"/>
    <mergeCell ref="A4:B4"/>
    <mergeCell ref="C4:E4"/>
    <mergeCell ref="G4:I4"/>
    <mergeCell ref="J4:K4"/>
    <mergeCell ref="L4:M4"/>
    <mergeCell ref="A5:N5"/>
    <mergeCell ref="A6:B6"/>
    <mergeCell ref="C6:E6"/>
    <mergeCell ref="F6:N6"/>
    <mergeCell ref="A7:B7"/>
    <mergeCell ref="C7:E7"/>
    <mergeCell ref="G7:I7"/>
    <mergeCell ref="J7:K7"/>
    <mergeCell ref="L7:M7"/>
    <mergeCell ref="A8:B8"/>
    <mergeCell ref="C8:E8"/>
    <mergeCell ref="G8:I8"/>
    <mergeCell ref="J8:K8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98D39-1BB2-4B77-B95E-CA53DA163A23}">
  <dimension ref="A1:D8"/>
  <sheetViews>
    <sheetView tabSelected="1" workbookViewId="0">
      <selection activeCell="D4" sqref="D4"/>
    </sheetView>
  </sheetViews>
  <sheetFormatPr defaultRowHeight="15"/>
  <cols>
    <col min="2" max="2" width="38.5703125" customWidth="1"/>
    <col min="3" max="3" width="26" customWidth="1"/>
    <col min="4" max="4" width="28.85546875" customWidth="1"/>
  </cols>
  <sheetData>
    <row r="1" spans="1:4" ht="15.75">
      <c r="A1" s="95" t="s">
        <v>393</v>
      </c>
      <c r="B1" s="95"/>
      <c r="C1" s="95"/>
      <c r="D1" s="95"/>
    </row>
    <row r="2" spans="1:4" ht="15.75">
      <c r="A2" s="42"/>
      <c r="B2" s="42"/>
      <c r="C2" s="42"/>
      <c r="D2" s="42"/>
    </row>
    <row r="3" spans="1:4" ht="15.75">
      <c r="A3" s="42"/>
      <c r="B3" s="42"/>
      <c r="C3" s="42"/>
      <c r="D3" s="42"/>
    </row>
    <row r="4" spans="1:4">
      <c r="A4" s="43" t="s">
        <v>394</v>
      </c>
      <c r="B4" s="43" t="s">
        <v>395</v>
      </c>
      <c r="C4" s="43" t="s">
        <v>396</v>
      </c>
      <c r="D4" s="49" t="s">
        <v>397</v>
      </c>
    </row>
    <row r="5" spans="1:4">
      <c r="A5" s="43" t="s">
        <v>398</v>
      </c>
      <c r="B5" s="43" t="s">
        <v>399</v>
      </c>
      <c r="C5" s="44">
        <f>'branża drogowa'!G135</f>
        <v>0</v>
      </c>
      <c r="D5" s="44">
        <f>'branża drogowa'!G137</f>
        <v>0</v>
      </c>
    </row>
    <row r="6" spans="1:4" ht="24.95" customHeight="1">
      <c r="A6" s="43" t="s">
        <v>400</v>
      </c>
      <c r="B6" s="43" t="s">
        <v>402</v>
      </c>
      <c r="C6" s="44">
        <f>'branża elektryczna '!N44</f>
        <v>0</v>
      </c>
      <c r="D6" s="44">
        <f>'branża elektryczna '!N46</f>
        <v>0</v>
      </c>
    </row>
    <row r="7" spans="1:4" ht="15.75">
      <c r="A7" s="96" t="s">
        <v>401</v>
      </c>
      <c r="B7" s="96"/>
      <c r="C7" s="45">
        <f>SUM(C5:C6)</f>
        <v>0</v>
      </c>
      <c r="D7" s="44">
        <f>SUM(D5:D6)</f>
        <v>0</v>
      </c>
    </row>
    <row r="8" spans="1:4" ht="15.75">
      <c r="A8" s="42"/>
      <c r="B8" s="42"/>
      <c r="C8" s="42"/>
      <c r="D8" s="42"/>
    </row>
  </sheetData>
  <sheetProtection sheet="1" objects="1" scenarios="1" formatCells="0" formatColumns="0" formatRows="0" selectLockedCells="1"/>
  <mergeCells count="2">
    <mergeCell ref="A1:D1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branża drogowa</vt:lpstr>
      <vt:lpstr>branża elektryczna </vt:lpstr>
      <vt:lpstr>zbiorcze zestawienie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Adamski Maciej</dc:creator>
  <cp:lastModifiedBy>Adamski Maciej</cp:lastModifiedBy>
  <dcterms:created xsi:type="dcterms:W3CDTF">2015-06-05T18:19:34Z</dcterms:created>
  <dcterms:modified xsi:type="dcterms:W3CDTF">2021-05-05T07:02:02Z</dcterms:modified>
</cp:coreProperties>
</file>