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zetargi - I\Przetargi\Przetargi 2021\ZZP.261.04.2021 - Przeglądy\SWZ\"/>
    </mc:Choice>
  </mc:AlternateContent>
  <xr:revisionPtr revIDLastSave="0" documentId="13_ncr:1_{4D3876E9-ED38-431A-BBD5-5CF3D6AC5638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 7" sheetId="7" r:id="rId7"/>
  </sheets>
  <definedNames>
    <definedName name="Excel_BuiltIn_Print_Area" localSheetId="4">'Zad. 5'!$A$2:$O$23</definedName>
    <definedName name="Excel_BuiltIn_Print_Area" localSheetId="5">'Zad. 6'!$A$1:$O$21</definedName>
    <definedName name="Excel_BuiltIn_Print_Area" localSheetId="6">'Zad. 7'!$A$2:$O$21</definedName>
    <definedName name="_xlnm.Print_Area" localSheetId="0">'Zad. 1'!$A$1:$O$23</definedName>
    <definedName name="_xlnm.Print_Area" localSheetId="1">'Zad. 2'!$A$1:$O$48</definedName>
    <definedName name="_xlnm.Print_Area" localSheetId="2">'Zad. 3'!$A$1:$O$26</definedName>
    <definedName name="_xlnm.Print_Area" localSheetId="3">'Zad. 4'!$A$1:$O$24</definedName>
    <definedName name="_xlnm.Print_Area" localSheetId="4">'Zad. 5'!$A$1:$O$25</definedName>
    <definedName name="_xlnm.Print_Area" localSheetId="5">'Zad. 6'!$A$1:$O$23</definedName>
    <definedName name="_xlnm.Print_Area" localSheetId="6">'Zad. 7'!$A$1:$O$23</definedName>
    <definedName name="_xlnm.Print_Titles" localSheetId="0">'Zad. 1'!$8:$11</definedName>
    <definedName name="_xlnm.Print_Titles" localSheetId="1">'Zad. 2'!$8:$11</definedName>
    <definedName name="_xlnm.Print_Titles" localSheetId="2">'Zad. 3'!$8:$11</definedName>
    <definedName name="_xlnm.Print_Titles" localSheetId="3">'Zad. 4'!$8:$11</definedName>
    <definedName name="_xlnm.Print_Titles" localSheetId="4">'Zad. 5'!$8:$11</definedName>
    <definedName name="_xlnm.Print_Titles" localSheetId="5">'Zad. 6'!$7:$10</definedName>
    <definedName name="_xlnm.Print_Titles" localSheetId="6">'Zad. 7'!$8:$11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22" i="7" l="1"/>
  <c r="X13" i="7"/>
  <c r="X14" i="7" s="1"/>
  <c r="X10" i="7" s="1"/>
  <c r="U13" i="7"/>
  <c r="U14" i="7" s="1"/>
  <c r="U10" i="7" s="1"/>
  <c r="Q13" i="7"/>
  <c r="F13" i="7"/>
  <c r="A3" i="7"/>
  <c r="B1" i="7"/>
  <c r="K23" i="6"/>
  <c r="A2" i="6"/>
  <c r="K23" i="5"/>
  <c r="A3" i="5"/>
  <c r="B1" i="5"/>
  <c r="K23" i="4"/>
  <c r="Z15" i="4"/>
  <c r="W15" i="4"/>
  <c r="AC14" i="4"/>
  <c r="Z14" i="4"/>
  <c r="W14" i="4"/>
  <c r="T14" i="4"/>
  <c r="S14" i="4"/>
  <c r="R14" i="4"/>
  <c r="Q14" i="4"/>
  <c r="F14" i="4"/>
  <c r="AC13" i="4"/>
  <c r="AC15" i="4" s="1"/>
  <c r="AC10" i="4" s="1"/>
  <c r="Z11" i="4" s="1"/>
  <c r="Z13" i="4"/>
  <c r="W13" i="4"/>
  <c r="T13" i="4"/>
  <c r="S13" i="4"/>
  <c r="R13" i="4"/>
  <c r="Q13" i="4"/>
  <c r="F13" i="4"/>
  <c r="Z10" i="4"/>
  <c r="W10" i="4"/>
  <c r="A3" i="4"/>
  <c r="B1" i="4"/>
  <c r="K25" i="3"/>
  <c r="AB17" i="3"/>
  <c r="AB10" i="3" s="1"/>
  <c r="AE16" i="3"/>
  <c r="AB16" i="3"/>
  <c r="Y16" i="3"/>
  <c r="W16" i="3"/>
  <c r="T16" i="3"/>
  <c r="S16" i="3"/>
  <c r="R16" i="3"/>
  <c r="Q16" i="3"/>
  <c r="F16" i="3"/>
  <c r="AE15" i="3"/>
  <c r="AE17" i="3" s="1"/>
  <c r="AE10" i="3" s="1"/>
  <c r="AB15" i="3"/>
  <c r="Y15" i="3"/>
  <c r="W15" i="3"/>
  <c r="T15" i="3"/>
  <c r="S15" i="3" s="1"/>
  <c r="R15" i="3"/>
  <c r="Q15" i="3"/>
  <c r="F15" i="3"/>
  <c r="AE14" i="3"/>
  <c r="AB14" i="3"/>
  <c r="Y14" i="3"/>
  <c r="W14" i="3"/>
  <c r="W17" i="3" s="1"/>
  <c r="W10" i="3" s="1"/>
  <c r="T14" i="3"/>
  <c r="S14" i="3"/>
  <c r="R14" i="3"/>
  <c r="Q14" i="3"/>
  <c r="F14" i="3"/>
  <c r="AE13" i="3"/>
  <c r="AB13" i="3"/>
  <c r="Y13" i="3"/>
  <c r="Y17" i="3" s="1"/>
  <c r="Y10" i="3" s="1"/>
  <c r="W13" i="3"/>
  <c r="T13" i="3"/>
  <c r="S13" i="3"/>
  <c r="R13" i="3"/>
  <c r="Q13" i="3" s="1"/>
  <c r="F13" i="3"/>
  <c r="A3" i="3"/>
  <c r="K45" i="2"/>
  <c r="W35" i="2"/>
  <c r="T35" i="2"/>
  <c r="S35" i="2"/>
  <c r="R35" i="2"/>
  <c r="Q35" i="2" s="1"/>
  <c r="W34" i="2"/>
  <c r="T34" i="2"/>
  <c r="S34" i="2"/>
  <c r="R34" i="2"/>
  <c r="Q34" i="2"/>
  <c r="W33" i="2"/>
  <c r="T33" i="2"/>
  <c r="S33" i="2" s="1"/>
  <c r="R33" i="2"/>
  <c r="Q33" i="2"/>
  <c r="W32" i="2"/>
  <c r="T32" i="2"/>
  <c r="S32" i="2"/>
  <c r="R32" i="2"/>
  <c r="Q32" i="2"/>
  <c r="AC31" i="2"/>
  <c r="Z31" i="2"/>
  <c r="W31" i="2"/>
  <c r="T31" i="2"/>
  <c r="S31" i="2" s="1"/>
  <c r="R31" i="2"/>
  <c r="Q31" i="2"/>
  <c r="AC30" i="2"/>
  <c r="Z30" i="2"/>
  <c r="W30" i="2"/>
  <c r="T30" i="2"/>
  <c r="S30" i="2"/>
  <c r="R30" i="2"/>
  <c r="Q30" i="2"/>
  <c r="AC29" i="2"/>
  <c r="Z29" i="2"/>
  <c r="W29" i="2"/>
  <c r="T29" i="2"/>
  <c r="S29" i="2"/>
  <c r="R29" i="2"/>
  <c r="Q29" i="2" s="1"/>
  <c r="F29" i="2"/>
  <c r="AC28" i="2"/>
  <c r="Z28" i="2"/>
  <c r="W28" i="2"/>
  <c r="T28" i="2"/>
  <c r="S28" i="2"/>
  <c r="R28" i="2"/>
  <c r="Q28" i="2" s="1"/>
  <c r="AC27" i="2"/>
  <c r="Z27" i="2"/>
  <c r="W27" i="2"/>
  <c r="T27" i="2"/>
  <c r="S27" i="2"/>
  <c r="R27" i="2"/>
  <c r="Q27" i="2"/>
  <c r="F27" i="2"/>
  <c r="AC26" i="2"/>
  <c r="Z26" i="2"/>
  <c r="W26" i="2"/>
  <c r="T26" i="2"/>
  <c r="S26" i="2"/>
  <c r="R26" i="2"/>
  <c r="Q26" i="2"/>
  <c r="F26" i="2"/>
  <c r="AC25" i="2"/>
  <c r="Z25" i="2"/>
  <c r="W25" i="2"/>
  <c r="T25" i="2"/>
  <c r="S25" i="2"/>
  <c r="R25" i="2"/>
  <c r="Q25" i="2"/>
  <c r="F25" i="2"/>
  <c r="AC24" i="2"/>
  <c r="Z24" i="2"/>
  <c r="W24" i="2"/>
  <c r="T24" i="2"/>
  <c r="S24" i="2"/>
  <c r="R24" i="2"/>
  <c r="Q24" i="2"/>
  <c r="F24" i="2"/>
  <c r="AC23" i="2"/>
  <c r="Z23" i="2"/>
  <c r="W23" i="2"/>
  <c r="T23" i="2"/>
  <c r="S23" i="2"/>
  <c r="R23" i="2"/>
  <c r="Q23" i="2"/>
  <c r="F23" i="2"/>
  <c r="AC22" i="2"/>
  <c r="Z22" i="2"/>
  <c r="W22" i="2"/>
  <c r="T22" i="2"/>
  <c r="S22" i="2"/>
  <c r="R22" i="2"/>
  <c r="Q22" i="2"/>
  <c r="AC21" i="2"/>
  <c r="Z21" i="2"/>
  <c r="W21" i="2"/>
  <c r="T21" i="2"/>
  <c r="S21" i="2" s="1"/>
  <c r="R21" i="2"/>
  <c r="Q21" i="2"/>
  <c r="F21" i="2"/>
  <c r="AC20" i="2"/>
  <c r="Z20" i="2"/>
  <c r="W20" i="2"/>
  <c r="T20" i="2"/>
  <c r="S20" i="2" s="1"/>
  <c r="R20" i="2"/>
  <c r="Q20" i="2"/>
  <c r="F20" i="2"/>
  <c r="AC19" i="2"/>
  <c r="Z19" i="2"/>
  <c r="W19" i="2"/>
  <c r="T19" i="2"/>
  <c r="S19" i="2" s="1"/>
  <c r="R19" i="2"/>
  <c r="Q19" i="2"/>
  <c r="AC18" i="2"/>
  <c r="Z18" i="2"/>
  <c r="W18" i="2"/>
  <c r="T18" i="2"/>
  <c r="S18" i="2"/>
  <c r="R18" i="2"/>
  <c r="Q18" i="2"/>
  <c r="F18" i="2"/>
  <c r="AC17" i="2"/>
  <c r="Z17" i="2"/>
  <c r="W17" i="2"/>
  <c r="T17" i="2"/>
  <c r="S17" i="2"/>
  <c r="R17" i="2"/>
  <c r="Q17" i="2"/>
  <c r="AC16" i="2"/>
  <c r="Z16" i="2"/>
  <c r="W16" i="2"/>
  <c r="T16" i="2"/>
  <c r="S16" i="2"/>
  <c r="R16" i="2"/>
  <c r="Q16" i="2" s="1"/>
  <c r="AC15" i="2"/>
  <c r="Z15" i="2"/>
  <c r="Z36" i="2" s="1"/>
  <c r="Z10" i="2" s="1"/>
  <c r="W15" i="2"/>
  <c r="W36" i="2" s="1"/>
  <c r="W10" i="2" s="1"/>
  <c r="W11" i="2" s="1"/>
  <c r="T15" i="2"/>
  <c r="S15" i="2"/>
  <c r="R15" i="2"/>
  <c r="Q15" i="2"/>
  <c r="AC14" i="2"/>
  <c r="Z14" i="2"/>
  <c r="W14" i="2"/>
  <c r="T14" i="2"/>
  <c r="S14" i="2" s="1"/>
  <c r="R14" i="2"/>
  <c r="Q14" i="2"/>
  <c r="AC13" i="2"/>
  <c r="AC36" i="2" s="1"/>
  <c r="AC10" i="2" s="1"/>
  <c r="Z13" i="2"/>
  <c r="W13" i="2"/>
  <c r="T13" i="2"/>
  <c r="S13" i="2"/>
  <c r="R13" i="2"/>
  <c r="Q13" i="2"/>
  <c r="F13" i="2"/>
  <c r="A3" i="2"/>
  <c r="AA13" i="1"/>
  <c r="AA7" i="1" s="1"/>
  <c r="X13" i="1"/>
  <c r="X7" i="1" s="1"/>
  <c r="U13" i="1"/>
  <c r="U7" i="1" s="1"/>
  <c r="R13" i="1"/>
  <c r="Q13" i="1"/>
  <c r="F13" i="1"/>
  <c r="AD7" i="1"/>
  <c r="Z11" i="2" l="1"/>
  <c r="AB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12" authorId="0" shapeId="0" xr:uid="{00000000-0006-0000-0100-000001000000}">
      <text>
        <r>
          <rPr>
            <sz val="10"/>
            <rFont val="Arial"/>
            <family val="2"/>
            <charset val="238"/>
          </rPr>
          <t>Współczynnik zwiększający</t>
        </r>
      </text>
    </comment>
    <comment ref="R12" authorId="0" shapeId="0" xr:uid="{00000000-0006-0000-0100-000002000000}">
      <text>
        <r>
          <rPr>
            <sz val="10"/>
            <rFont val="Arial"/>
            <family val="2"/>
            <charset val="238"/>
          </rPr>
          <t>VAT 23%</t>
        </r>
      </text>
    </comment>
    <comment ref="S12" authorId="0" shapeId="0" xr:uid="{00000000-0006-0000-0100-000003000000}">
      <text>
        <r>
          <rPr>
            <sz val="10"/>
            <rFont val="Arial"/>
            <family val="2"/>
            <charset val="238"/>
          </rPr>
          <t>Współczynnik zwiększający</t>
        </r>
      </text>
    </comment>
    <comment ref="T12" authorId="0" shapeId="0" xr:uid="{00000000-0006-0000-0100-000004000000}">
      <text>
        <r>
          <rPr>
            <sz val="10"/>
            <rFont val="Arial"/>
            <family val="2"/>
            <charset val="238"/>
          </rPr>
          <t>VAT 23%</t>
        </r>
      </text>
    </comment>
  </commentList>
</comments>
</file>

<file path=xl/sharedStrings.xml><?xml version="1.0" encoding="utf-8"?>
<sst xmlns="http://schemas.openxmlformats.org/spreadsheetml/2006/main" count="804" uniqueCount="236">
  <si>
    <t>Nr ref. ZZP.261.04.2021</t>
  </si>
  <si>
    <t>Załącznik nr 1A.1</t>
  </si>
  <si>
    <t>ROK 2021</t>
  </si>
  <si>
    <t>ROK 2020</t>
  </si>
  <si>
    <t>ROK 2019</t>
  </si>
  <si>
    <t>ROK 2018</t>
  </si>
  <si>
    <t>Świadczenie uświadczenie usług w zakresie przeglądów serwisowych (gwarancyjnych i pogwarancyjnych) i konserwacji urządzeń wentylacji i klimatyzacji w latach 2021-2023 w obiektach Miejskiego Ośrodka Sportu i Rekreacji "Bystrzyca" w Lublinie Sp. z o.o., wg. Zadań 1-7</t>
  </si>
  <si>
    <t xml:space="preserve">OFERTA </t>
  </si>
  <si>
    <t>Elcat</t>
  </si>
  <si>
    <t>Zadanie nr 1 – Przeglądy serwisowe i konserwacja agregatu chłodniczego lodowiska Icemania</t>
  </si>
  <si>
    <t>Kosztorys ofertowy</t>
  </si>
  <si>
    <t>L.p.</t>
  </si>
  <si>
    <t>Nazwa / typ
Układu / urządzenia</t>
  </si>
  <si>
    <t>Producent</t>
  </si>
  <si>
    <t>Układy chłodnicze</t>
  </si>
  <si>
    <t>Lokalizacja</t>
  </si>
  <si>
    <r>
      <rPr>
        <sz val="10"/>
        <rFont val="Arial"/>
        <family val="2"/>
        <charset val="238"/>
      </rPr>
      <t>Status urządzenia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</si>
  <si>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rPr>
        <sz val="10"/>
        <rFont val="Arial"/>
        <family val="2"/>
        <charset val="238"/>
      </rPr>
      <t>Harmonogram</t>
    </r>
    <r>
      <rPr>
        <vertAlign val="superscript"/>
        <sz val="10"/>
        <color rgb="FF000000"/>
        <rFont val="Arial"/>
        <family val="2"/>
        <charset val="238"/>
      </rPr>
      <t>2)</t>
    </r>
  </si>
  <si>
    <t>j.m.</t>
  </si>
  <si>
    <t>Ilość</t>
  </si>
  <si>
    <r>
      <rPr>
        <sz val="8"/>
        <rFont val="Arial"/>
        <family val="2"/>
        <charset val="238"/>
      </rPr>
      <t>Częstotliwość usługi w okresie Umowy</t>
    </r>
    <r>
      <rPr>
        <vertAlign val="superscript"/>
        <sz val="10"/>
        <color rgb="FF000000"/>
        <rFont val="Arial"/>
        <family val="2"/>
        <charset val="238"/>
      </rPr>
      <t>3)</t>
    </r>
  </si>
  <si>
    <t>Cena</t>
  </si>
  <si>
    <t>Wartość brutto
[zł]</t>
  </si>
  <si>
    <t>Rodzaj czynnika</t>
  </si>
  <si>
    <t>Napełnienie
[kg]</t>
  </si>
  <si>
    <t>CO2-eq
[t]</t>
  </si>
  <si>
    <t>jednostkowa</t>
  </si>
  <si>
    <t>cena</t>
  </si>
  <si>
    <t>Obiekt</t>
  </si>
  <si>
    <t>Położenie, układ</t>
  </si>
  <si>
    <t>brutto</t>
  </si>
  <si>
    <t>Wartość brutto</t>
  </si>
  <si>
    <t>a</t>
  </si>
  <si>
    <t>b</t>
  </si>
  <si>
    <t>c</t>
  </si>
  <si>
    <t>a*b*c</t>
  </si>
  <si>
    <t>netto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</si>
  <si>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</si>
  <si>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</si>
  <si>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</si>
  <si>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</si>
  <si>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</si>
  <si>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</si>
  <si>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</si>
  <si>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</si>
  <si>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</si>
  <si>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</si>
  <si>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</si>
  <si>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</si>
  <si>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</si>
  <si>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</si>
  <si>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</si>
  <si>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[zł]</t>
  </si>
  <si>
    <t>1.1</t>
  </si>
  <si>
    <t>Glider Evo 610.V2.F08, 446kW
serwis po i przed sezonowy</t>
  </si>
  <si>
    <t>RC Group</t>
  </si>
  <si>
    <t>R134a</t>
  </si>
  <si>
    <t>Al. Zygmuntowskie 4
Icemania</t>
  </si>
  <si>
    <t>zaplecze budynku
pom. zewnętrzne L17</t>
  </si>
  <si>
    <t>po gwarancji</t>
  </si>
  <si>
    <t xml:space="preserve">
1- maj 2021
2- październik 2021
3- do 24 kwietnia 2022
4- do 6 m-cy od przeglądu 
     Nr 3 (październik 2022)
5- do 24 kwietnia 2023
6- do 6 m-cy od przeglądu 
     Nr 5 (październik 2023)
7- przeglądy dodatkowe
</t>
  </si>
  <si>
    <t>szt.</t>
  </si>
  <si>
    <t>RAZEM BRUTTO:</t>
  </si>
  <si>
    <r>
      <rPr>
        <vertAlign val="superscript"/>
        <sz val="11"/>
        <color rgb="FF00000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TERMIN WYKONANIA USŁUGI:</t>
    </r>
  </si>
  <si>
    <t xml:space="preserve">   - maksymalny ustalony wg terminu poprzedniego serwisu – należy wykonać nie później niż podana data i wcześniej niż 14 dni przed, chyba że uzgodniono inaczej z Zamawiającym</t>
  </si>
  <si>
    <t xml:space="preserve">   - w przypadku części urządzeń podano orientacyjny termin przeglądów. Dokładny dzień i godzina wykonania przeglądu do uzgodnienia z Zamawiającym po podpisaniu Umowy</t>
  </si>
  <si>
    <r>
      <rPr>
        <vertAlign val="superscript"/>
        <sz val="10"/>
        <color rgb="FF000000"/>
        <rFont val="Arial"/>
        <family val="2"/>
        <charset val="238"/>
      </rPr>
      <t>2)</t>
    </r>
    <r>
      <rPr>
        <sz val="10"/>
        <rFont val="Arial"/>
        <family val="2"/>
        <charset val="238"/>
      </rPr>
      <t xml:space="preserve"> częstotliwość usług w zakresie umowy:</t>
    </r>
  </si>
  <si>
    <t xml:space="preserve">   - w tym przeglądy dodatkowe</t>
  </si>
  <si>
    <t>Załącznik nr 1A.2</t>
  </si>
  <si>
    <t>Zadanie nr 2 –Przeglądy serwisowe i konserwacja urządzeń wentylacyjnych w budynku AQUA Lublin</t>
  </si>
  <si>
    <t>DAN-POLTHERM</t>
  </si>
  <si>
    <t>jedn.</t>
  </si>
  <si>
    <t>jedn. Śred. Ofert</t>
  </si>
  <si>
    <t>2.1</t>
  </si>
  <si>
    <t>Centrala wentylacyjna z pompą ciepła
DP 19/23 R (2050)</t>
  </si>
  <si>
    <t>Dan Poltherm</t>
  </si>
  <si>
    <t>R407c</t>
  </si>
  <si>
    <t>Al. Zygmuntowskie 4
AQUA Lublin</t>
  </si>
  <si>
    <t>System 1
Wentylatorownia +3</t>
  </si>
  <si>
    <t xml:space="preserve">Po gwarancji </t>
  </si>
  <si>
    <t xml:space="preserve">
1- do 30 maja 2021 
2- od 5 do 6 m-cy 
    od przeglądu nr 1
3- od 5 do 6 m-cy 
    od przeglądu nr 2 
 4- od 5 do 6 m-cy 
     od przeglądu nr 3
5- od 5 do 6 m-cy 
    od przeglądu nr 4
6- od 5 do 6 m-cy
    Od przeglądu nr 5
7- przeglądy dodatkowe
</t>
  </si>
  <si>
    <t>2.2</t>
  </si>
  <si>
    <t>Centrala wentylacyjna 
DP 24/30 X Pool Basic (2250)</t>
  </si>
  <si>
    <t>nd</t>
  </si>
  <si>
    <t>System 2
Podbasenie cz. B</t>
  </si>
  <si>
    <t xml:space="preserve">
1- do 30 maja 2021 
2- od 11 do 12 m-cy 
 od przeglądu nr 1
3- od 11 do 12 m-cy 
 od przeglądu nr 2 
4- przeglądy dodatkowe
</t>
  </si>
  <si>
    <t>2.3</t>
  </si>
  <si>
    <r>
      <rPr>
        <sz val="10"/>
        <rFont val="Arial"/>
        <charset val="238"/>
      </rPr>
      <t xml:space="preserve">Al. Zygmuntowskie 4
</t>
    </r>
    <r>
      <rPr>
        <sz val="8"/>
        <rFont val="Arial"/>
        <charset val="238"/>
      </rPr>
      <t>AQUA Lublin</t>
    </r>
  </si>
  <si>
    <r>
      <rPr>
        <sz val="10"/>
        <rFont val="Arial"/>
        <charset val="238"/>
      </rPr>
      <t xml:space="preserve">System 3
</t>
    </r>
    <r>
      <rPr>
        <sz val="8"/>
        <rFont val="Arial"/>
        <charset val="238"/>
      </rPr>
      <t>Podbasenie cz. B</t>
    </r>
  </si>
  <si>
    <t xml:space="preserve">
1- do 30 maja 2021 
2- od 11 do 12 m-cy 
   od przeglądu nr 1
3- od 11 do 12 m-cy 
    od przeglądu nr 2 
 4- przeglądy dodatkowe
</t>
  </si>
  <si>
    <t>2.4</t>
  </si>
  <si>
    <t>System 4
Podbasenie cz. B</t>
  </si>
  <si>
    <t xml:space="preserve">
1- do 30 maja 2021 
2- od 11 do 12 m-cy 
    od przeglądu nr 1
3- od 11 do 12 m-cy 
    od przeglądu nr 2 
 4- przeglądy dodatkowe
</t>
  </si>
  <si>
    <t>2.5</t>
  </si>
  <si>
    <t>Centrala wentylacyjna 
DP 24/30 N Pool Basic (2250-nawiew)</t>
  </si>
  <si>
    <t>System 5
Podbasenie cz. B</t>
  </si>
  <si>
    <t>2.6</t>
  </si>
  <si>
    <t>Centrala wentylacyjna z pompą ciepła
DP 10/14 X Pool Short (1650)</t>
  </si>
  <si>
    <t>System 6
Podbasenie cz. B</t>
  </si>
  <si>
    <t xml:space="preserve">
1- do 30 maja 2021 
2- od 11 do 12 m-cy 
    od przeglądu nr 1
3- od 11 do 12 m-cy 
 od przeglądu nr 2 
4- przeglądy dodatkowe
</t>
  </si>
  <si>
    <t>2.7</t>
  </si>
  <si>
    <t>Centrala wentylacyjna 
DP 10/14 X Pool Basic (1650)</t>
  </si>
  <si>
    <t>System 7
podbasenie cz. A</t>
  </si>
  <si>
    <t xml:space="preserve">
1- do 30 maja 2021
2- od 11 do 12 m-cy 
 od przeglądu nr 1
3- od 11 do 12 m-cy 
 od przeglądu nr 2 
4- przeglądy dodatkowe
</t>
  </si>
  <si>
    <t>2.8</t>
  </si>
  <si>
    <t>Centrala wentylacyjna z pompą ciepła
DP 15/18 X Pool Short (1880)</t>
  </si>
  <si>
    <t>System 8
Wentylatorownia +3</t>
  </si>
  <si>
    <t xml:space="preserve">
1- do 30 maja 2021
2- od 5 do 6 m-cy 
    od przeglądu nr 1
3- od 5 do 6 m-cy 
    od przeglądu nr 2 
4- od 5 do 6 m-cy 
     od przeglądu nr 3
5- od 5 do 6 m-cy 
    Od przeglądu nr 4
6- od 5 do 6 m-cy
    Od przeglądu nr 5
7- przeglądy dodatkowe
</t>
  </si>
  <si>
    <t>Centrala wentylacyjna z pompą ciepła
DP 10/14 R (1650)</t>
  </si>
  <si>
    <t>System 9
Wentylatorownia +3</t>
  </si>
  <si>
    <t xml:space="preserve">
1- do 30 marca 2021 
2- od 11 do 12 m-cy 
 od przeglądu nr 1
3- od 11 do 12 m-cy 
 od przeglądu nr 2 
 4- przeglądy dodatkowe
</t>
  </si>
  <si>
    <t>2.10</t>
  </si>
  <si>
    <t>Centrala wentylacyjna 
DP 15/18 X Pool Basic (1880)</t>
  </si>
  <si>
    <t>System 10
Wentylatorownia +3</t>
  </si>
  <si>
    <t xml:space="preserve">
1- do 30 maja 2021 
2- od 11 do 12 m-cy 
 od przeglądu nr 1
3- od 11 do 12 m-cy 
 od przeglądu nr 2 
4- przeglądy dodatkowe
</t>
  </si>
  <si>
    <t>2.11</t>
  </si>
  <si>
    <t>Centrala wentylacyjna z pompą ciepła
DP 2/5 R DA SL (1200)</t>
  </si>
  <si>
    <t>System 11
Wentylatorownia +3</t>
  </si>
  <si>
    <t xml:space="preserve">
1- do 30 maja 2021 
2- od 11 do 12 m-cy 
   Od przeglądu nr 1
3- od 11 do 12 m-cy 
   Od przeglądu nr 2 
 4- przeglądy dodatkowe
</t>
  </si>
  <si>
    <t>2.12</t>
  </si>
  <si>
    <t>Centrala wentylacyjna z pompą ciepła
DP 2/5 X SP (1200)</t>
  </si>
  <si>
    <t>System 12
Wentylatorownia 0 zaplecze rest.</t>
  </si>
  <si>
    <t xml:space="preserve">
1- do 30 maja 2021 
2- od 11 do 12 m-cy 
 od przeglądu nr 1
3- od 11 do 12 m-cy 
 od przeglądu nr 2 
 4- przeglądy dodatkowe
</t>
  </si>
  <si>
    <t>2.13</t>
  </si>
  <si>
    <t>Centrala wentylacyjna z pompą ciepła
DP 6/9 X SP (1200)</t>
  </si>
  <si>
    <t>System 13
Wentylatorownia 0 zaplecze rest.</t>
  </si>
  <si>
    <t>2.14</t>
  </si>
  <si>
    <t>Centrala wentylacyjna z pompą ciepła
DP 1 R SL (900)</t>
  </si>
  <si>
    <t>System 14
Wentylatorownia +3</t>
  </si>
  <si>
    <t xml:space="preserve">
1- do 30 maja 2021 
2- od 11 do 12 m-cy 
    od przeglądu nr 1
3- od 11 do 12 m-cy 
   od przeglądu nr 2 
 4- przeglądy dodatkowe
</t>
  </si>
  <si>
    <t>2.15</t>
  </si>
  <si>
    <t>Centrala wentylacyjna z pompą ciepła
DP 2/5 R SL (1200)</t>
  </si>
  <si>
    <t>System 15
Wentylatorownia 0 zaplecze rest.</t>
  </si>
  <si>
    <t xml:space="preserve">
1- do 30 maja 2021 
2- od 11 do 12 m-cy 
    od przeglądu nr 1
3- od 11 do 12 m-cy 
    od przeglądu nr 2 
 4- przeglądy dodatkowe
</t>
  </si>
  <si>
    <t>2.16</t>
  </si>
  <si>
    <t>Centrala wentylacyjna
DP 10/14 G Basic CA (10750/ 10000)</t>
  </si>
  <si>
    <t>System 16 (N16W16)
Podbasenie cz. B</t>
  </si>
  <si>
    <r>
      <rPr>
        <sz val="10"/>
        <color rgb="FF000000"/>
        <rFont val="Arial"/>
        <charset val="238"/>
      </rPr>
      <t xml:space="preserve">na gwarancji </t>
    </r>
    <r>
      <rPr>
        <sz val="6"/>
        <color rgb="FF000000"/>
        <rFont val="Arial"/>
        <charset val="238"/>
      </rPr>
      <t>do 10 kwietnia 2023</t>
    </r>
  </si>
  <si>
    <t xml:space="preserve">
1- do 30 września 2021 
2- do 6 m-cy od przeglądu
    Nr 1
3- do 6 m-cy od przeglądu
    nr 2 
4- do 6 m-cy od przeglądu 
    Nr 3
5- do 6 m-cy od przeglądu 
    Nr 4</t>
  </si>
  <si>
    <t>2.17</t>
  </si>
  <si>
    <t>System 17
Wentylatorownia +3</t>
  </si>
  <si>
    <t xml:space="preserve">
1- do 30 maja 2021 
2- od 11 do 12 m-cy 
    Od przeglądu nr 1
3- od 11 do 12 m-cy 
   od przeglądu nr 2 
4- przeglądy dodatkowe</t>
  </si>
  <si>
    <t>2.18</t>
  </si>
  <si>
    <t>Centrala wentylacyjna 
DP 2/5 R (900)</t>
  </si>
  <si>
    <t>System 18
Podbasenie cz. B</t>
  </si>
  <si>
    <t xml:space="preserve">
1- do 30 maja 2021
2- od 11 do 12 m-cy 
   od przeglądu nr 1
3- od 11 do 12 m-cy 
   od przeglądu nr 2 
 4- przeglądy dodatkowe
</t>
  </si>
  <si>
    <t>2.19</t>
  </si>
  <si>
    <t>Centrala wentylacyjna 
DP 2/5 X Basic C (900)</t>
  </si>
  <si>
    <t>System 19
Podbasenie cz. B</t>
  </si>
  <si>
    <t xml:space="preserve">
1- do 30 maja 2021
2- od 11 do 12 m-cy 
    od przeglądu nr 1
3- od 11 do 12 m-cy 
    Od przeglądu nr 2 
 4- przeglądy dodatkowe
</t>
  </si>
  <si>
    <t>2.20</t>
  </si>
  <si>
    <t>Centrala wentylacyjna
DP 1 X Basic CA (1500)</t>
  </si>
  <si>
    <r>
      <rPr>
        <sz val="8"/>
        <rFont val="Arial"/>
        <charset val="238"/>
      </rPr>
      <t xml:space="preserve">System 20 (N5W5)
Podbasenie cz. B
</t>
    </r>
    <r>
      <rPr>
        <b/>
        <sz val="8"/>
        <rFont val="Arial"/>
        <charset val="238"/>
      </rPr>
      <t>uwaga: utrudniony dostęp</t>
    </r>
  </si>
  <si>
    <t>1- do 30 września 2021 
2- do 6 m-cy od przeglądu
    Nr 1
3- do 6 m-cy od przeglądu 
    nr 2 
4- do 6 m-cy od przeglądu 
    Nr 3
5- do 6 m-cy od przeglądu 
    Nr 4</t>
  </si>
  <si>
    <t>Centrala wentylacyjna
DP 4/5 CF Basic CA (4500)</t>
  </si>
  <si>
    <t>System 21 (N3W3)
Podbasenie H2O</t>
  </si>
  <si>
    <t>2.22</t>
  </si>
  <si>
    <r>
      <rPr>
        <sz val="9"/>
        <rFont val="Arial"/>
        <charset val="238"/>
      </rPr>
      <t xml:space="preserve">Centrala wentylacyjna
</t>
    </r>
    <r>
      <rPr>
        <sz val="11"/>
        <rFont val="Arial"/>
        <charset val="238"/>
      </rPr>
      <t xml:space="preserve">DP 2/3 X Pool DPA </t>
    </r>
    <r>
      <rPr>
        <sz val="10"/>
        <rFont val="Arial"/>
        <charset val="238"/>
      </rPr>
      <t xml:space="preserve">(2500)
</t>
    </r>
  </si>
  <si>
    <t>System 22 (N4W4)
Dach budynku przy wieży</t>
  </si>
  <si>
    <r>
      <rPr>
        <sz val="10"/>
        <color rgb="FF000000"/>
        <rFont val="Arial"/>
        <charset val="238"/>
      </rPr>
      <t xml:space="preserve">na gwarancji </t>
    </r>
    <r>
      <rPr>
        <sz val="6"/>
        <color rgb="FF000000"/>
        <rFont val="Arial"/>
        <charset val="238"/>
      </rPr>
      <t>październik 2023</t>
    </r>
  </si>
  <si>
    <t>2.23</t>
  </si>
  <si>
    <r>
      <rPr>
        <sz val="9"/>
        <rFont val="Arial"/>
        <charset val="238"/>
      </rPr>
      <t xml:space="preserve">Centrala wentylacyjna
</t>
    </r>
    <r>
      <rPr>
        <sz val="10"/>
        <rFont val="Arial"/>
        <charset val="238"/>
      </rPr>
      <t>DP 15/18 CF Pool Basic (15000)</t>
    </r>
  </si>
  <si>
    <t>System 23 (N2W2)
Dach budynku przy wieży</t>
  </si>
  <si>
    <t>RAZEM:</t>
  </si>
  <si>
    <r>
      <rPr>
        <vertAlign val="superscript"/>
        <sz val="10"/>
        <color rgb="FF00000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Dla urządzeń na gwarancji podano rok i miesiąc (włącznie) zakończenia gwarancji. Terminy ulegają wydłużeniu o czas napraw.</t>
    </r>
  </si>
  <si>
    <r>
      <rPr>
        <vertAlign val="superscript"/>
        <sz val="11"/>
        <color rgb="FF000000"/>
        <rFont val="Arial"/>
        <family val="2"/>
        <charset val="238"/>
      </rPr>
      <t>2)</t>
    </r>
    <r>
      <rPr>
        <sz val="10"/>
        <color rgb="FF000000"/>
        <rFont val="Arial"/>
        <family val="2"/>
        <charset val="238"/>
      </rPr>
      <t xml:space="preserve"> TERMIN WYKONANIA USŁUGI:</t>
    </r>
  </si>
  <si>
    <r>
      <rPr>
        <vertAlign val="superscript"/>
        <sz val="10"/>
        <color rgb="FF000000"/>
        <rFont val="Arial"/>
        <family val="2"/>
        <charset val="238"/>
      </rPr>
      <t>3)</t>
    </r>
    <r>
      <rPr>
        <sz val="10"/>
        <rFont val="Arial"/>
        <family val="2"/>
        <charset val="238"/>
      </rPr>
      <t xml:space="preserve"> częstotliwość usług w zakresie umowy:</t>
    </r>
  </si>
  <si>
    <t>nd – nie dotyczy</t>
  </si>
  <si>
    <t>Załącznik nr 1A.3</t>
  </si>
  <si>
    <t xml:space="preserve"> Zadanie nr 3 – przeglądy serwisowe i konserwacja urządzeń klimatyzacyjnych na stadionie START</t>
  </si>
  <si>
    <t>KLIMAR</t>
  </si>
  <si>
    <t>V-KLIMA</t>
  </si>
  <si>
    <t>3.1</t>
  </si>
  <si>
    <r>
      <rPr>
        <sz val="10"/>
        <rFont val="Arial"/>
        <charset val="238"/>
      </rPr>
      <t xml:space="preserve">Agregat skraplający centrali went. NW1
</t>
    </r>
    <r>
      <rPr>
        <sz val="9"/>
        <rFont val="Arial"/>
        <charset val="238"/>
      </rPr>
      <t>jednostka zewn. AOYG24LALA</t>
    </r>
  </si>
  <si>
    <t>Fujitsu</t>
  </si>
  <si>
    <t>R410a</t>
  </si>
  <si>
    <t>ul. Piłsudskiego 22
Stadion START</t>
  </si>
  <si>
    <t>Daszek nad pom. sędziowskim</t>
  </si>
  <si>
    <r>
      <rPr>
        <sz val="10"/>
        <rFont val="Arial"/>
        <charset val="238"/>
      </rPr>
      <t xml:space="preserve">na gwarancji </t>
    </r>
    <r>
      <rPr>
        <sz val="6"/>
        <rFont val="Arial"/>
        <charset val="238"/>
      </rPr>
      <t>do listopada 2022</t>
    </r>
  </si>
  <si>
    <t>1- do 15 października 2021 
2- do 6 m-cy od przeglądu
    Nr 1
3- do 6 m-cy od przeglądu 
    nr 2 
4- do 6 m-cy od przeglądu 
    Nr 3
5- do 6 m-cy od przeglądu 
    Nr 4</t>
  </si>
  <si>
    <t>3.2</t>
  </si>
  <si>
    <r>
      <rPr>
        <sz val="10"/>
        <rFont val="Arial"/>
        <charset val="238"/>
      </rPr>
      <t xml:space="preserve">Układ klimatyzacyjny Split składający się z:
</t>
    </r>
    <r>
      <rPr>
        <sz val="9"/>
        <rFont val="Arial"/>
        <charset val="238"/>
      </rPr>
      <t>1x Jednostka zewnętrzna AOYG12LMCA (3,4kW)
1x Klimatyzator ścienny ASYG12LMCA</t>
    </r>
  </si>
  <si>
    <t>Daszek nad pom. Sędziowskim
Pom. sędziowskie 1.01, 1.04</t>
  </si>
  <si>
    <t>3.3</t>
  </si>
  <si>
    <r>
      <rPr>
        <sz val="10"/>
        <rFont val="Arial"/>
        <charset val="238"/>
      </rPr>
      <t xml:space="preserve">Układ klimatyzacyjny Split składający się z:
</t>
    </r>
    <r>
      <rPr>
        <sz val="9"/>
        <rFont val="Arial"/>
        <charset val="238"/>
      </rPr>
      <t>1x Jednostka zewnętrzna AOYG30LFT (8 kW)
1x Klimatyzator ścienny ASYG30LFCA</t>
    </r>
  </si>
  <si>
    <t>Daszek nad pom. 1.03
Pom. nr 1.03 b. zawodów, spikera, RTV</t>
  </si>
  <si>
    <t>3.4</t>
  </si>
  <si>
    <r>
      <rPr>
        <sz val="10"/>
        <rFont val="Arial"/>
        <charset val="238"/>
      </rPr>
      <t xml:space="preserve">Układ klimatyzacyjny Split składający się z:
</t>
    </r>
    <r>
      <rPr>
        <sz val="9"/>
        <rFont val="Arial"/>
        <charset val="238"/>
      </rPr>
      <t>1x Jednostka zewnętrzna AOYG14LMCA (4 kW)
1x Klimatyzator ścienny ASYG14LMCA</t>
    </r>
  </si>
  <si>
    <t>Układ chłodzenia rozdzielni i serw.
Daszek nad pom. 1.03
Pom. rozdzielni głównej 0.35</t>
  </si>
  <si>
    <t>Załącznik nr 1A.4</t>
  </si>
  <si>
    <t>CLIMATEL</t>
  </si>
  <si>
    <t>Zadanie nr 4 – Przeglądy serwisowe i konserwacja urządzeń MDV</t>
  </si>
  <si>
    <t>4.1</t>
  </si>
  <si>
    <t>Klimatyzator typu Split:
Jednostka zewnętrzna MOBA30-09HFN1
Klimatyzator ścienny MS12FU-09HRDN1</t>
  </si>
  <si>
    <t>MDV</t>
  </si>
  <si>
    <t>ul. Filaretów 44
budynek Berlin</t>
  </si>
  <si>
    <t>Klimatyzacja pom. Biurowych 
dach budynku
2 piętro, pom. 315, 316</t>
  </si>
  <si>
    <r>
      <rPr>
        <sz val="10"/>
        <rFont val="Arial"/>
        <charset val="238"/>
      </rPr>
      <t xml:space="preserve">na gwarancji </t>
    </r>
    <r>
      <rPr>
        <sz val="6"/>
        <rFont val="Arial"/>
        <charset val="238"/>
      </rPr>
      <t>do sierpnia 2021</t>
    </r>
  </si>
  <si>
    <r>
      <rPr>
        <sz val="8"/>
        <rFont val="Arial"/>
        <family val="2"/>
        <charset val="238"/>
      </rPr>
      <t xml:space="preserve">
</t>
    </r>
    <r>
      <rPr>
        <sz val="7"/>
        <rFont val="Arial"/>
        <charset val="238"/>
      </rPr>
      <t xml:space="preserve">1- do 10 kwietnia 2022
</t>
    </r>
    <r>
      <rPr>
        <sz val="8"/>
        <rFont val="Arial"/>
        <family val="2"/>
        <charset val="238"/>
      </rPr>
      <t xml:space="preserve">
</t>
    </r>
    <r>
      <rPr>
        <sz val="7"/>
        <rFont val="Arial"/>
        <charset val="238"/>
      </rPr>
      <t xml:space="preserve">2- do 30 maja 2023
</t>
    </r>
    <r>
      <rPr>
        <sz val="8"/>
        <rFont val="Arial"/>
        <family val="2"/>
        <charset val="238"/>
      </rPr>
      <t xml:space="preserve">
</t>
    </r>
    <r>
      <rPr>
        <sz val="8"/>
        <rFont val="Arial"/>
        <charset val="238"/>
      </rPr>
      <t xml:space="preserve">3- przeglądy dodatkowe
</t>
    </r>
    <r>
      <rPr>
        <sz val="8"/>
        <rFont val="Arial"/>
        <family val="2"/>
        <charset val="238"/>
      </rPr>
      <t xml:space="preserve">
</t>
    </r>
  </si>
  <si>
    <t>4.2</t>
  </si>
  <si>
    <r>
      <rPr>
        <sz val="9"/>
        <rFont val="Arial"/>
        <charset val="238"/>
      </rPr>
      <t xml:space="preserve">Klimatyzator typu Split:
</t>
    </r>
    <r>
      <rPr>
        <sz val="9"/>
        <color rgb="FF000000"/>
        <rFont val="Arial"/>
        <charset val="238"/>
      </rPr>
      <t>Jednostka zewnętrzna MSTCBU-12HRFN1
Jednostka wewnętrzna MSAEBU-12HRFN1</t>
    </r>
  </si>
  <si>
    <t>ul. Łabędzia 4
CSR Łabędzia</t>
  </si>
  <si>
    <t>wygrodzenie przy czerpniach
pom. nr 010 „administracja”</t>
  </si>
  <si>
    <t>Załącznik nr 1A.5</t>
  </si>
  <si>
    <t xml:space="preserve">Zadanie nr 5 – Przeglądy serwisowe i konserwacja urządzeń wentylacyjnych w budynku KS Lublinianka przy ul. Leszczyńskiego 19
</t>
  </si>
  <si>
    <t>5.1</t>
  </si>
  <si>
    <t>Centrala wentylacyjna
OPAL COMPACT PP 4-P/R-Hw 
Nr K1271/19 – centrala NW</t>
  </si>
  <si>
    <t>Klima Gold</t>
  </si>
  <si>
    <t>ul. Leszczyńskiego 19
 Budynek Lublinianki</t>
  </si>
  <si>
    <t>Wentylatornia
 Piwnica, Pom. 019</t>
  </si>
  <si>
    <r>
      <rPr>
        <sz val="10"/>
        <rFont val="Arial"/>
        <charset val="238"/>
      </rPr>
      <t xml:space="preserve">na gwarancji </t>
    </r>
    <r>
      <rPr>
        <sz val="6"/>
        <rFont val="Arial"/>
        <charset val="238"/>
      </rPr>
      <t>do maja 2024</t>
    </r>
  </si>
  <si>
    <t xml:space="preserve">
1- do 10 maja 2021
2- do 6 m-cy od przeglądu  
    nr 1
3- do 6 m-cy od przeglądu 
    Nr 2 
4- do 6 m-cy od przeglądu 
    nr 3 
5- do 6 m-cy od przeglądu 
    Nr 4
6- do 6 m-cy od przeglądu 
    Nr 5
</t>
  </si>
  <si>
    <t>Załącznik nr 2.6</t>
  </si>
  <si>
    <t>Zadanie nr 6 – Przeglądy serwisowe i konserwacja urządzeń Haier</t>
  </si>
  <si>
    <t>6.1</t>
  </si>
  <si>
    <t>Układ klimatyzacyjny Multisplit składający się z:
1x Jednostka zewnętrzna 1U25BEEFRA
1x Klimatyzator ścienny AS25TADHRA-CL</t>
  </si>
  <si>
    <t>Haier</t>
  </si>
  <si>
    <t>R32</t>
  </si>
  <si>
    <t>Bud. Admin-techniczny
Krężnicka 6</t>
  </si>
  <si>
    <t xml:space="preserve">Pomieszczenia biurowe 
Na ścianie budynku </t>
  </si>
  <si>
    <r>
      <rPr>
        <sz val="10"/>
        <rFont val="Arial"/>
        <charset val="238"/>
      </rPr>
      <t xml:space="preserve">na gwarancji
</t>
    </r>
    <r>
      <rPr>
        <sz val="6"/>
        <rFont val="Arial"/>
        <charset val="238"/>
      </rPr>
      <t>do września 2024</t>
    </r>
  </si>
  <si>
    <t>ukł.</t>
  </si>
  <si>
    <t>6.2</t>
  </si>
  <si>
    <t>Układ klimatyzacyjny Multisplit składający się z:
1x Jednostka zewnętrzna 1U50MEEFRA
1x Klimatyzator ścienny AS50TDDHRA-CL</t>
  </si>
  <si>
    <t>Załącznik nr 1A.7</t>
  </si>
  <si>
    <t>Zadanie nr 7 – Przeglądy serwisowe i konserwacja urządzeń Hevalex</t>
  </si>
  <si>
    <t>7.1</t>
  </si>
  <si>
    <t>Pompa Ciepłą PCCO SPLIT 20KW składająca się z:
2x Jednostki zewnętrzne nr ser: A10172-OD-3023 i 
A10172-OD-301
2x jednostki wewnętrzne nr ser.: AI0172-ID-3027 i
AI0172-ID-3016</t>
  </si>
  <si>
    <t>Hevalex</t>
  </si>
  <si>
    <t>ul. Osmolicka 1
Słoneczny Wrotków</t>
  </si>
  <si>
    <t>Pomieszczenie techniczne fitrowni
Na fundamencie obok budynku
Technicznego filtrowni</t>
  </si>
  <si>
    <r>
      <rPr>
        <sz val="10"/>
        <rFont val="Arial"/>
        <charset val="238"/>
      </rPr>
      <t xml:space="preserve">na gwarancji </t>
    </r>
    <r>
      <rPr>
        <sz val="7"/>
        <rFont val="Arial"/>
        <charset val="238"/>
      </rPr>
      <t>Do 18 czerwca 2024</t>
    </r>
  </si>
  <si>
    <t xml:space="preserve">
1- w czerwcu 2021
2- w czerwcu 2022
3- w czerwcu 2023
4- przeglądy dodatkowe
</t>
  </si>
  <si>
    <t>.......................................................................
(Podpis)</t>
  </si>
  <si>
    <t>2.9</t>
  </si>
  <si>
    <t>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</si>
</sst>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zł-415];[Red]\-#,##0.00\ [$zł-415]"/>
    <numFmt numFmtId="165" formatCode="#,###.0"/>
    <numFmt numFmtId="166" formatCode="#,##0.0"/>
    <numFmt numFmtId="167" formatCode="#,###"/>
  </numFmts>
  <fonts count="38">
    <font>
      <sz val="10"/>
      <name val="Arial"/>
      <family val="2"/>
      <charset val="238"/>
    </font>
    <font>
      <sz val="10"/>
      <name val="Arial"/>
      <charset val="238"/>
    </font>
    <font>
      <sz val="11"/>
      <color rgb="FF000000"/>
      <name val="Arial11"/>
      <charset val="238"/>
    </font>
    <font>
      <sz val="11"/>
      <color rgb="FF000000"/>
      <name val="Calibri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0000"/>
      <name val="Arial"/>
      <charset val="238"/>
    </font>
    <font>
      <b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sz val="10"/>
      <color rgb="FF80808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rgb="FFED1C24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  <charset val="238"/>
    </font>
    <font>
      <sz val="8"/>
      <name val="Arial"/>
      <charset val="238"/>
    </font>
    <font>
      <sz val="10"/>
      <color rgb="FF000000"/>
      <name val="Arial"/>
      <charset val="238"/>
    </font>
    <font>
      <sz val="6"/>
      <color rgb="FF000000"/>
      <name val="Arial"/>
      <charset val="238"/>
    </font>
    <font>
      <b/>
      <sz val="8"/>
      <name val="Arial"/>
      <charset val="238"/>
    </font>
    <font>
      <sz val="9"/>
      <name val="Arial"/>
      <charset val="238"/>
    </font>
    <font>
      <sz val="11"/>
      <name val="Arial"/>
      <charset val="238"/>
    </font>
    <font>
      <sz val="7"/>
      <name val="Arial"/>
      <family val="2"/>
      <charset val="238"/>
    </font>
    <font>
      <b/>
      <sz val="12"/>
      <color rgb="FFED1C24"/>
      <name val="Arial"/>
      <family val="2"/>
      <charset val="238"/>
    </font>
    <font>
      <sz val="6"/>
      <name val="Arial"/>
      <charset val="238"/>
    </font>
    <font>
      <sz val="7"/>
      <name val="Arial"/>
      <charset val="238"/>
    </font>
    <font>
      <sz val="9"/>
      <color rgb="FF000000"/>
      <name val="Arial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0000"/>
        <bgColor rgb="FFED1C24"/>
      </patternFill>
    </fill>
    <fill>
      <patternFill patternType="solid">
        <fgColor rgb="FF008000"/>
        <bgColor rgb="FF008080"/>
      </patternFill>
    </fill>
    <fill>
      <patternFill patternType="solid">
        <fgColor rgb="FFDDDDDD"/>
        <bgColor rgb="FFE0EFD4"/>
      </patternFill>
    </fill>
    <fill>
      <patternFill patternType="solid">
        <fgColor rgb="FFF58220"/>
        <bgColor rgb="FFF79448"/>
      </patternFill>
    </fill>
    <fill>
      <patternFill patternType="solid">
        <fgColor rgb="FFEEEEEE"/>
        <bgColor rgb="FFE0EFD4"/>
      </patternFill>
    </fill>
    <fill>
      <patternFill patternType="solid">
        <fgColor rgb="FF00FFFF"/>
        <bgColor rgb="FF00FFFF"/>
      </patternFill>
    </fill>
    <fill>
      <patternFill patternType="solid">
        <fgColor rgb="FFFAA61A"/>
        <bgColor rgb="FFF79448"/>
      </patternFill>
    </fill>
    <fill>
      <patternFill patternType="solid">
        <fgColor rgb="FFFCD4D1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C2E0AE"/>
        <bgColor rgb="FFADD58A"/>
      </patternFill>
    </fill>
    <fill>
      <patternFill patternType="solid">
        <fgColor rgb="FFF79448"/>
        <bgColor rgb="FFF58220"/>
      </patternFill>
    </fill>
    <fill>
      <patternFill patternType="solid">
        <fgColor rgb="FF33CCCC"/>
        <bgColor rgb="FF00CCFF"/>
      </patternFill>
    </fill>
    <fill>
      <patternFill patternType="solid">
        <fgColor rgb="FFADD58A"/>
        <bgColor rgb="FFC2E0AE"/>
      </patternFill>
    </fill>
    <fill>
      <patternFill patternType="solid">
        <fgColor rgb="FFE0EFD4"/>
        <bgColor rgb="FFEEEEEE"/>
      </patternFill>
    </fill>
    <fill>
      <patternFill patternType="solid">
        <fgColor rgb="FFBCE4E5"/>
        <bgColor rgb="FFC2E0AE"/>
      </patternFill>
    </fill>
    <fill>
      <patternFill patternType="solid">
        <fgColor rgb="FFFFFFFF"/>
        <bgColor rgb="FFEEEEEE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1">
    <xf numFmtId="0" fontId="0" fillId="0" borderId="0"/>
    <xf numFmtId="0" fontId="37" fillId="2" borderId="0" applyBorder="0" applyProtection="0"/>
    <xf numFmtId="0" fontId="37" fillId="3" borderId="0" applyBorder="0" applyProtection="0"/>
    <xf numFmtId="0" fontId="37" fillId="2" borderId="0" applyBorder="0" applyProtection="0"/>
    <xf numFmtId="0" fontId="37" fillId="4" borderId="0" applyBorder="0" applyProtection="0"/>
    <xf numFmtId="0" fontId="37" fillId="0" borderId="0" applyBorder="0" applyProtection="0">
      <alignment horizontal="center"/>
    </xf>
    <xf numFmtId="0" fontId="37" fillId="0" borderId="0" applyBorder="0" applyProtection="0">
      <alignment horizontal="center" textRotation="90"/>
    </xf>
    <xf numFmtId="0" fontId="2" fillId="0" borderId="0"/>
    <xf numFmtId="0" fontId="37" fillId="5" borderId="0" applyBorder="0" applyProtection="0"/>
    <xf numFmtId="0" fontId="37" fillId="6" borderId="0" applyBorder="0" applyProtection="0"/>
    <xf numFmtId="0" fontId="37" fillId="7" borderId="0" applyBorder="0" applyProtection="0"/>
    <xf numFmtId="0" fontId="37" fillId="7" borderId="0" applyBorder="0" applyProtection="0"/>
    <xf numFmtId="0" fontId="37" fillId="7" borderId="0" applyBorder="0" applyProtection="0"/>
    <xf numFmtId="0" fontId="37" fillId="7" borderId="0" applyBorder="0">
      <alignment wrapText="1"/>
      <protection locked="0"/>
    </xf>
    <xf numFmtId="0" fontId="37" fillId="6" borderId="0" applyBorder="0" applyProtection="0"/>
    <xf numFmtId="0" fontId="3" fillId="7" borderId="0"/>
    <xf numFmtId="0" fontId="37" fillId="7" borderId="0" applyBorder="0" applyProtection="0"/>
    <xf numFmtId="0" fontId="37" fillId="6" borderId="0" applyBorder="0" applyProtection="0"/>
    <xf numFmtId="0" fontId="37" fillId="6" borderId="0" applyBorder="0" applyProtection="0"/>
    <xf numFmtId="0" fontId="4" fillId="0" borderId="0" applyBorder="0" applyProtection="0"/>
    <xf numFmtId="164" fontId="4" fillId="0" borderId="0" applyBorder="0" applyProtection="0"/>
  </cellStyleXfs>
  <cellXfs count="189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9" borderId="2" xfId="0" applyNumberFormat="1" applyFont="1" applyFill="1" applyBorder="1" applyAlignment="1">
      <alignment horizontal="center" vertical="center" wrapText="1"/>
    </xf>
    <xf numFmtId="164" fontId="0" fillId="10" borderId="2" xfId="0" applyNumberFormat="1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11" borderId="5" xfId="0" applyFont="1" applyFill="1" applyBorder="1" applyAlignment="1">
      <alignment horizontal="center" vertical="center" wrapText="1"/>
    </xf>
    <xf numFmtId="49" fontId="0" fillId="6" borderId="6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164" fontId="0" fillId="9" borderId="1" xfId="0" applyNumberFormat="1" applyFont="1" applyFill="1" applyBorder="1" applyAlignment="1">
      <alignment horizontal="center" vertical="center" wrapText="1"/>
    </xf>
    <xf numFmtId="164" fontId="0" fillId="1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13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4" fontId="7" fillId="9" borderId="7" xfId="0" applyNumberFormat="1" applyFont="1" applyFill="1" applyBorder="1" applyAlignment="1">
      <alignment horizontal="center" vertical="center" wrapText="1"/>
    </xf>
    <xf numFmtId="164" fontId="7" fillId="10" borderId="7" xfId="0" applyNumberFormat="1" applyFont="1" applyFill="1" applyBorder="1" applyAlignment="1">
      <alignment horizontal="center" vertical="center" wrapText="1"/>
    </xf>
    <xf numFmtId="164" fontId="7" fillId="12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9" fontId="0" fillId="0" borderId="0" xfId="0" applyNumberFormat="1" applyAlignment="1">
      <alignment wrapText="1"/>
    </xf>
    <xf numFmtId="0" fontId="19" fillId="0" borderId="0" xfId="0" applyFont="1" applyAlignment="1">
      <alignment vertical="center" wrapText="1"/>
    </xf>
    <xf numFmtId="49" fontId="0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164" fontId="0" fillId="7" borderId="7" xfId="0" applyNumberFormat="1" applyFont="1" applyFill="1" applyBorder="1" applyAlignment="1">
      <alignment horizontal="center" vertical="center" wrapText="1"/>
    </xf>
    <xf numFmtId="40" fontId="0" fillId="0" borderId="8" xfId="0" applyNumberFormat="1" applyBorder="1" applyAlignment="1">
      <alignment vertical="center" wrapText="1"/>
    </xf>
    <xf numFmtId="164" fontId="19" fillId="12" borderId="3" xfId="0" applyNumberFormat="1" applyFont="1" applyFill="1" applyBorder="1" applyAlignment="1">
      <alignment horizontal="center" vertical="center" wrapText="1"/>
    </xf>
    <xf numFmtId="164" fontId="0" fillId="1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64" fontId="19" fillId="12" borderId="1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vertical="center" wrapText="1"/>
      <protection locked="0"/>
    </xf>
    <xf numFmtId="49" fontId="0" fillId="14" borderId="8" xfId="0" applyNumberFormat="1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25" fillId="14" borderId="8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0" fontId="0" fillId="0" borderId="8" xfId="0" applyNumberFormat="1" applyBorder="1" applyAlignment="1">
      <alignment horizontal="right" vertical="center" wrapText="1"/>
    </xf>
    <xf numFmtId="164" fontId="0" fillId="10" borderId="7" xfId="0" applyNumberFormat="1" applyFont="1" applyFill="1" applyBorder="1" applyAlignment="1">
      <alignment horizontal="center" vertical="center" wrapText="1"/>
    </xf>
    <xf numFmtId="164" fontId="0" fillId="12" borderId="7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28" fillId="6" borderId="3" xfId="0" applyFont="1" applyFill="1" applyBorder="1" applyAlignment="1">
      <alignment vertical="center" wrapText="1"/>
    </xf>
    <xf numFmtId="0" fontId="28" fillId="14" borderId="1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31" fillId="9" borderId="2" xfId="0" applyNumberFormat="1" applyFont="1" applyFill="1" applyBorder="1" applyAlignment="1">
      <alignment horizontal="right" vertical="center" wrapText="1"/>
    </xf>
    <xf numFmtId="164" fontId="31" fillId="10" borderId="2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31" fillId="12" borderId="2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0" fillId="16" borderId="0" xfId="0" applyFont="1" applyFill="1" applyAlignment="1">
      <alignment vertical="center" wrapText="1"/>
    </xf>
    <xf numFmtId="164" fontId="7" fillId="15" borderId="7" xfId="0" applyNumberFormat="1" applyFont="1" applyFill="1" applyBorder="1" applyAlignment="1">
      <alignment horizontal="center" vertical="center" wrapText="1"/>
    </xf>
    <xf numFmtId="49" fontId="0" fillId="17" borderId="1" xfId="0" applyNumberFormat="1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0" fillId="16" borderId="1" xfId="0" applyNumberFormat="1" applyFont="1" applyFill="1" applyBorder="1" applyAlignment="1">
      <alignment horizontal="center" vertical="center" wrapText="1"/>
    </xf>
    <xf numFmtId="164" fontId="0" fillId="16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9" borderId="7" xfId="0" applyNumberFormat="1" applyFont="1" applyFill="1" applyBorder="1" applyAlignment="1">
      <alignment horizontal="center" vertical="center" wrapText="1"/>
    </xf>
    <xf numFmtId="164" fontId="0" fillId="15" borderId="1" xfId="0" applyNumberFormat="1" applyFont="1" applyFill="1" applyBorder="1" applyAlignment="1">
      <alignment horizontal="center" vertical="center" wrapText="1"/>
    </xf>
    <xf numFmtId="164" fontId="0" fillId="15" borderId="7" xfId="0" applyNumberFormat="1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left" vertical="center" wrapText="1"/>
    </xf>
    <xf numFmtId="164" fontId="5" fillId="9" borderId="2" xfId="0" applyNumberFormat="1" applyFont="1" applyFill="1" applyBorder="1" applyAlignment="1">
      <alignment horizontal="right" vertical="center" wrapText="1"/>
    </xf>
    <xf numFmtId="164" fontId="5" fillId="10" borderId="2" xfId="0" applyNumberFormat="1" applyFont="1" applyFill="1" applyBorder="1" applyAlignment="1">
      <alignment horizontal="right" vertical="center" wrapText="1"/>
    </xf>
    <xf numFmtId="164" fontId="5" fillId="15" borderId="2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left" vertical="center" wrapText="1"/>
    </xf>
    <xf numFmtId="167" fontId="0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0" fontId="0" fillId="18" borderId="8" xfId="0" applyNumberFormat="1" applyFill="1" applyBorder="1" applyAlignment="1">
      <alignment vertical="center" wrapText="1"/>
    </xf>
    <xf numFmtId="0" fontId="28" fillId="17" borderId="1" xfId="0" applyFont="1" applyFill="1" applyBorder="1" applyAlignment="1">
      <alignment horizontal="left" vertical="center" wrapText="1"/>
    </xf>
    <xf numFmtId="166" fontId="0" fillId="7" borderId="1" xfId="0" applyNumberFormat="1" applyFont="1" applyFill="1" applyBorder="1" applyAlignment="1">
      <alignment horizontal="center" vertical="center" wrapText="1"/>
    </xf>
    <xf numFmtId="167" fontId="0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49" fontId="30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wrapText="1"/>
    </xf>
    <xf numFmtId="0" fontId="36" fillId="0" borderId="0" xfId="0" applyFont="1"/>
    <xf numFmtId="0" fontId="17" fillId="17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vertical="top" wrapText="1"/>
    </xf>
    <xf numFmtId="0" fontId="1" fillId="17" borderId="7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left" vertical="center" wrapText="1"/>
    </xf>
    <xf numFmtId="0" fontId="0" fillId="9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9" borderId="2" xfId="0" applyNumberFormat="1" applyFont="1" applyFill="1" applyBorder="1" applyAlignment="1">
      <alignment horizontal="center" vertical="center" wrapText="1"/>
    </xf>
    <xf numFmtId="164" fontId="0" fillId="10" borderId="2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vertical="center" wrapText="1"/>
    </xf>
  </cellXfs>
  <cellStyles count="21">
    <cellStyle name="Bez tytułu1" xfId="1" xr:uid="{00000000-0005-0000-0000-000006000000}"/>
    <cellStyle name="Bez tytułu2" xfId="2" xr:uid="{00000000-0005-0000-0000-000007000000}"/>
    <cellStyle name="Bez tytułu3" xfId="3" xr:uid="{00000000-0005-0000-0000-000008000000}"/>
    <cellStyle name="Bez tytułu4" xfId="4" xr:uid="{00000000-0005-0000-0000-000009000000}"/>
    <cellStyle name="Nagłówek" xfId="5" xr:uid="{00000000-0005-0000-0000-00000A000000}"/>
    <cellStyle name="Nagłówek1" xfId="6" xr:uid="{00000000-0005-0000-0000-00000B000000}"/>
    <cellStyle name="Normalny" xfId="0" builtinId="0"/>
    <cellStyle name="Normalny 2" xfId="7" xr:uid="{00000000-0005-0000-0000-00000C000000}"/>
    <cellStyle name="tk - zadanie" xfId="8" xr:uid="{00000000-0005-0000-0000-00000D000000}"/>
    <cellStyle name="tk 1" xfId="9" xr:uid="{00000000-0005-0000-0000-00000E000000}"/>
    <cellStyle name="tk 1-1" xfId="10" xr:uid="{00000000-0005-0000-0000-00000F000000}"/>
    <cellStyle name="tk 1-1-1" xfId="11" xr:uid="{00000000-0005-0000-0000-000010000000}"/>
    <cellStyle name="tk 6" xfId="12" xr:uid="{00000000-0005-0000-0000-000011000000}"/>
    <cellStyle name="tk.6-6" xfId="13" xr:uid="{00000000-0005-0000-0000-000012000000}"/>
    <cellStyle name="tk1" xfId="14" xr:uid="{00000000-0005-0000-0000-000013000000}"/>
    <cellStyle name="tk1.1" xfId="15" xr:uid="{00000000-0005-0000-0000-000014000000}"/>
    <cellStyle name="tk1.1.1" xfId="16" xr:uid="{00000000-0005-0000-0000-000015000000}"/>
    <cellStyle name="tk1.1.1.1." xfId="17" xr:uid="{00000000-0005-0000-0000-000016000000}"/>
    <cellStyle name="tk4" xfId="18" xr:uid="{00000000-0005-0000-0000-000017000000}"/>
    <cellStyle name="Wynik" xfId="19" xr:uid="{00000000-0005-0000-0000-000018000000}"/>
    <cellStyle name="Wynik2" xfId="20" xr:uid="{00000000-0005-0000-0000-000019000000}"/>
  </cellStyles>
  <dxfs count="16"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  <dxf>
      <font>
        <name val="Arial"/>
        <family val="2"/>
        <charset val="238"/>
      </font>
      <fill>
        <patternFill>
          <bgColor rgb="FFEEEEE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2E0AE"/>
      <rgbColor rgb="FF808080"/>
      <rgbColor rgb="FF9999FF"/>
      <rgbColor rgb="FF993366"/>
      <rgbColor rgb="FFEEEEEE"/>
      <rgbColor rgb="FFBCE4E5"/>
      <rgbColor rgb="FF660066"/>
      <rgbColor rgb="FFF79448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ADD58A"/>
      <rgbColor rgb="FFFF99CC"/>
      <rgbColor rgb="FFCC99FF"/>
      <rgbColor rgb="FFFCD4D1"/>
      <rgbColor rgb="FF3366FF"/>
      <rgbColor rgb="FF33CCCC"/>
      <rgbColor rgb="FF99CC00"/>
      <rgbColor rgb="FFFFCC00"/>
      <rgbColor rgb="FFFAA61A"/>
      <rgbColor rgb="FFF5822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AMJ23"/>
  <sheetViews>
    <sheetView view="pageBreakPreview" topLeftCell="F10" zoomScale="60" zoomScaleNormal="75" workbookViewId="0">
      <selection activeCell="O13" sqref="O13"/>
    </sheetView>
  </sheetViews>
  <sheetFormatPr defaultColWidth="11.5703125" defaultRowHeight="12.75"/>
  <cols>
    <col min="1" max="1" width="5.42578125" style="1" customWidth="1"/>
    <col min="2" max="2" width="39.140625" style="1" customWidth="1"/>
    <col min="3" max="3" width="11.85546875" style="1" customWidth="1"/>
    <col min="4" max="6" width="6.5703125" style="1" customWidth="1"/>
    <col min="7" max="7" width="16.5703125" style="1" customWidth="1"/>
    <col min="8" max="8" width="29" style="1" customWidth="1"/>
    <col min="9" max="9" width="12.28515625" style="2" customWidth="1"/>
    <col min="10" max="10" width="20.42578125" style="2" customWidth="1"/>
    <col min="11" max="11" width="5.5703125" style="2" customWidth="1"/>
    <col min="12" max="12" width="5.5703125" style="1" customWidth="1"/>
    <col min="13" max="13" width="11.7109375" style="1" customWidth="1"/>
    <col min="14" max="15" width="13.28515625" style="1" customWidth="1"/>
    <col min="16" max="16" width="1.42578125" style="1" customWidth="1"/>
    <col min="17" max="21" width="11.5703125" style="1" hidden="1"/>
    <col min="22" max="22" width="2" style="1" hidden="1" customWidth="1"/>
    <col min="23" max="24" width="11.5703125" style="1" hidden="1"/>
    <col min="25" max="25" width="2.5703125" style="1" hidden="1" customWidth="1"/>
    <col min="26" max="27" width="11.5703125" style="1" hidden="1"/>
    <col min="28" max="28" width="3.42578125" style="1" hidden="1" customWidth="1"/>
    <col min="29" max="36" width="11.5703125" style="1" hidden="1"/>
    <col min="37" max="48" width="11.5703125" style="1"/>
    <col min="49" max="49" width="11.5703125" style="3"/>
    <col min="50" max="252" width="11.5703125" style="1"/>
    <col min="253" max="253" width="11.5703125" style="4"/>
    <col min="254" max="1020" width="11.5703125" style="3"/>
  </cols>
  <sheetData>
    <row r="1" spans="1:1024" ht="22.7" customHeight="1">
      <c r="A1" s="5"/>
      <c r="B1" s="6" t="s">
        <v>0</v>
      </c>
      <c r="N1" s="176" t="s">
        <v>1</v>
      </c>
      <c r="O1" s="176"/>
      <c r="T1" s="7"/>
      <c r="W1" s="8"/>
      <c r="Z1" s="9"/>
      <c r="AC1" s="7"/>
    </row>
    <row r="2" spans="1:1024" ht="15" customHeight="1">
      <c r="A2" s="5"/>
      <c r="N2"/>
      <c r="O2" s="10"/>
      <c r="T2" s="175" t="s">
        <v>2</v>
      </c>
      <c r="U2" s="175"/>
      <c r="W2" s="177" t="s">
        <v>3</v>
      </c>
      <c r="X2" s="177"/>
      <c r="Z2" s="178" t="s">
        <v>4</v>
      </c>
      <c r="AA2" s="178"/>
      <c r="AC2" s="175" t="s">
        <v>5</v>
      </c>
      <c r="AD2" s="175"/>
    </row>
    <row r="3" spans="1:1024" s="3" customFormat="1" ht="42.6" customHeight="1">
      <c r="A3" s="169" t="s">
        <v>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1"/>
      <c r="P3" s="12"/>
      <c r="Q3" s="12"/>
      <c r="R3" s="12"/>
      <c r="S3" s="12"/>
      <c r="T3" s="175" t="s">
        <v>7</v>
      </c>
      <c r="U3" s="175"/>
      <c r="V3" s="1"/>
      <c r="W3" s="175" t="s">
        <v>7</v>
      </c>
      <c r="X3" s="175"/>
      <c r="Y3" s="1"/>
      <c r="Z3" s="175" t="s">
        <v>7</v>
      </c>
      <c r="AA3" s="175"/>
      <c r="AB3" s="1"/>
      <c r="AC3" s="175" t="s">
        <v>7</v>
      </c>
      <c r="AD3" s="175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4"/>
      <c r="AMG3"/>
      <c r="AMH3"/>
      <c r="AMI3"/>
      <c r="AMJ3"/>
    </row>
    <row r="4" spans="1:1024" s="3" customFormat="1" ht="17.100000000000001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2"/>
      <c r="Q4" s="12"/>
      <c r="R4" s="12"/>
      <c r="S4" s="12"/>
      <c r="T4" s="175"/>
      <c r="U4" s="175"/>
      <c r="V4" s="1"/>
      <c r="W4" s="175" t="s">
        <v>8</v>
      </c>
      <c r="X4" s="175"/>
      <c r="Y4" s="1"/>
      <c r="Z4" s="175" t="s">
        <v>8</v>
      </c>
      <c r="AA4" s="175"/>
      <c r="AB4" s="1"/>
      <c r="AC4" s="175" t="s">
        <v>8</v>
      </c>
      <c r="AD4" s="175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4"/>
      <c r="AMG4"/>
      <c r="AMH4"/>
      <c r="AMI4"/>
      <c r="AMJ4"/>
    </row>
    <row r="5" spans="1:1024" s="3" customFormat="1" ht="42.6" customHeight="1">
      <c r="A5" s="169" t="s">
        <v>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2"/>
      <c r="Q5" s="12"/>
      <c r="R5" s="12"/>
      <c r="S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4"/>
      <c r="AMG5"/>
      <c r="AMH5"/>
      <c r="AMI5"/>
      <c r="AMJ5"/>
    </row>
    <row r="6" spans="1:1024" ht="15.75">
      <c r="A6" s="5"/>
      <c r="O6" s="10"/>
      <c r="T6" s="7"/>
      <c r="W6" s="8"/>
      <c r="Z6" s="9"/>
      <c r="AC6" s="7"/>
    </row>
    <row r="7" spans="1:1024">
      <c r="B7" s="14" t="s">
        <v>10</v>
      </c>
      <c r="T7" s="3"/>
      <c r="U7" s="170">
        <f>U13</f>
        <v>0</v>
      </c>
      <c r="V7" s="3"/>
      <c r="W7" s="3"/>
      <c r="X7" s="171">
        <f>X13</f>
        <v>33424</v>
      </c>
      <c r="Y7" s="3"/>
      <c r="Z7" s="3"/>
      <c r="AA7" s="172">
        <f>AA13</f>
        <v>33430.400000000001</v>
      </c>
      <c r="AB7" s="3"/>
      <c r="AC7" s="3"/>
      <c r="AD7" s="170">
        <f>AD13</f>
        <v>8357.6</v>
      </c>
    </row>
    <row r="8" spans="1:1024" ht="12.75" customHeight="1">
      <c r="A8" s="168" t="s">
        <v>11</v>
      </c>
      <c r="B8" s="168" t="s">
        <v>12</v>
      </c>
      <c r="C8" s="168" t="s">
        <v>13</v>
      </c>
      <c r="D8" s="168" t="s">
        <v>14</v>
      </c>
      <c r="E8" s="168"/>
      <c r="F8" s="168"/>
      <c r="G8" s="168" t="s">
        <v>15</v>
      </c>
      <c r="H8" s="168"/>
      <c r="I8" s="168" t="s">
        <v>16</v>
      </c>
      <c r="J8" s="168" t="s">
        <v>17</v>
      </c>
      <c r="K8" s="173" t="s">
        <v>18</v>
      </c>
      <c r="L8" s="173" t="s">
        <v>19</v>
      </c>
      <c r="M8" s="167" t="s">
        <v>20</v>
      </c>
      <c r="N8" s="18" t="s">
        <v>21</v>
      </c>
      <c r="O8" s="168" t="s">
        <v>22</v>
      </c>
      <c r="T8" s="3"/>
      <c r="U8" s="170"/>
      <c r="V8" s="3"/>
      <c r="W8" s="3"/>
      <c r="X8" s="171"/>
      <c r="Y8" s="3"/>
      <c r="Z8" s="3"/>
      <c r="AA8" s="172"/>
      <c r="AB8" s="3"/>
      <c r="AC8" s="3"/>
      <c r="AD8" s="170"/>
    </row>
    <row r="9" spans="1:1024" ht="12.75" customHeight="1">
      <c r="A9" s="168"/>
      <c r="B9" s="168"/>
      <c r="C9" s="168"/>
      <c r="D9" s="167" t="s">
        <v>23</v>
      </c>
      <c r="E9" s="167" t="s">
        <v>24</v>
      </c>
      <c r="F9" s="167" t="s">
        <v>25</v>
      </c>
      <c r="G9" s="168"/>
      <c r="H9" s="168"/>
      <c r="I9" s="168"/>
      <c r="J9" s="168"/>
      <c r="K9" s="168"/>
      <c r="L9" s="173"/>
      <c r="M9" s="173"/>
      <c r="N9" s="19" t="s">
        <v>26</v>
      </c>
      <c r="O9" s="168"/>
      <c r="Q9" s="2" t="s">
        <v>27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1024" ht="12.75" customHeight="1">
      <c r="A10" s="168"/>
      <c r="B10" s="168"/>
      <c r="C10" s="168"/>
      <c r="D10" s="168"/>
      <c r="E10" s="168"/>
      <c r="F10" s="168"/>
      <c r="G10" s="168" t="s">
        <v>28</v>
      </c>
      <c r="H10" s="168" t="s">
        <v>29</v>
      </c>
      <c r="I10" s="168"/>
      <c r="J10" s="168"/>
      <c r="K10" s="168"/>
      <c r="L10" s="173"/>
      <c r="M10" s="173"/>
      <c r="N10" s="20" t="s">
        <v>30</v>
      </c>
      <c r="O10" s="168"/>
      <c r="Q10" s="2" t="s">
        <v>26</v>
      </c>
      <c r="T10" s="18" t="s">
        <v>21</v>
      </c>
      <c r="U10" s="165" t="s">
        <v>31</v>
      </c>
      <c r="W10" s="18" t="s">
        <v>21</v>
      </c>
      <c r="X10" s="165" t="s">
        <v>31</v>
      </c>
      <c r="Z10" s="18" t="s">
        <v>21</v>
      </c>
      <c r="AA10" s="165" t="s">
        <v>31</v>
      </c>
      <c r="AC10" s="18" t="s">
        <v>21</v>
      </c>
      <c r="AD10" s="165" t="s">
        <v>31</v>
      </c>
    </row>
    <row r="11" spans="1:1024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22" t="s">
        <v>32</v>
      </c>
      <c r="M11" s="22" t="s">
        <v>33</v>
      </c>
      <c r="N11" s="22" t="s">
        <v>34</v>
      </c>
      <c r="O11" s="22" t="s">
        <v>35</v>
      </c>
      <c r="Q11" s="2" t="s">
        <v>36</v>
      </c>
      <c r="T11" s="19" t="s">
        <v>26</v>
      </c>
      <c r="U11" s="165"/>
      <c r="W11" s="19" t="s">
        <v>26</v>
      </c>
      <c r="X11" s="165"/>
      <c r="Z11" s="19" t="s">
        <v>26</v>
      </c>
      <c r="AA11" s="165"/>
      <c r="AC11" s="19" t="s">
        <v>26</v>
      </c>
      <c r="AD11" s="165"/>
    </row>
    <row r="12" spans="1:1024">
      <c r="A12" s="23" t="s">
        <v>37</v>
      </c>
      <c r="B12" s="23" t="s">
        <v>38</v>
      </c>
      <c r="C12" s="23" t="s">
        <v>39</v>
      </c>
      <c r="D12" s="23" t="s">
        <v>40</v>
      </c>
      <c r="E12" s="23" t="s">
        <v>41</v>
      </c>
      <c r="F12" s="23" t="s">
        <v>42</v>
      </c>
      <c r="G12" s="23" t="s">
        <v>43</v>
      </c>
      <c r="H12" s="23" t="s">
        <v>44</v>
      </c>
      <c r="I12" s="23" t="s">
        <v>45</v>
      </c>
      <c r="J12" s="23" t="s">
        <v>46</v>
      </c>
      <c r="K12" s="23" t="s">
        <v>47</v>
      </c>
      <c r="L12" s="23" t="s">
        <v>48</v>
      </c>
      <c r="M12" s="23" t="s">
        <v>49</v>
      </c>
      <c r="N12" s="23" t="s">
        <v>50</v>
      </c>
      <c r="O12" s="23" t="s">
        <v>51</v>
      </c>
      <c r="P12" s="24"/>
      <c r="Q12" s="1">
        <v>1.05</v>
      </c>
      <c r="R12" s="1">
        <v>1.23</v>
      </c>
      <c r="T12" s="20" t="s">
        <v>30</v>
      </c>
      <c r="U12" s="25" t="s">
        <v>52</v>
      </c>
      <c r="W12" s="20" t="s">
        <v>30</v>
      </c>
      <c r="X12" s="25" t="s">
        <v>52</v>
      </c>
      <c r="Z12" s="20" t="s">
        <v>30</v>
      </c>
      <c r="AA12" s="25" t="s">
        <v>52</v>
      </c>
      <c r="AC12" s="20" t="s">
        <v>30</v>
      </c>
      <c r="AD12" s="25" t="s">
        <v>52</v>
      </c>
    </row>
    <row r="13" spans="1:1024" ht="170.1" customHeight="1">
      <c r="A13" s="26" t="s">
        <v>53</v>
      </c>
      <c r="B13" s="27" t="s">
        <v>54</v>
      </c>
      <c r="C13" s="28" t="s">
        <v>55</v>
      </c>
      <c r="D13" s="28" t="s">
        <v>56</v>
      </c>
      <c r="E13" s="29">
        <v>90</v>
      </c>
      <c r="F13" s="30">
        <f>E13*1430/1000</f>
        <v>128.69999999999999</v>
      </c>
      <c r="G13" s="31" t="s">
        <v>57</v>
      </c>
      <c r="H13" s="31" t="s">
        <v>58</v>
      </c>
      <c r="I13" s="28" t="s">
        <v>59</v>
      </c>
      <c r="J13" s="32" t="s">
        <v>60</v>
      </c>
      <c r="K13" s="28" t="s">
        <v>61</v>
      </c>
      <c r="L13" s="28">
        <v>1</v>
      </c>
      <c r="M13" s="28">
        <v>8</v>
      </c>
      <c r="N13" s="33"/>
      <c r="O13" s="34"/>
      <c r="P13" s="35"/>
      <c r="Q13" s="36">
        <f>ROUND(R13*Q$12,0)</f>
        <v>3567</v>
      </c>
      <c r="R13" s="15">
        <f>((AC13+Z13+W13)/3/R12)</f>
        <v>3396.9647696476964</v>
      </c>
      <c r="S13" s="37"/>
      <c r="T13" s="38">
        <v>0</v>
      </c>
      <c r="U13" s="15">
        <f>$L13*$M13*T13</f>
        <v>0</v>
      </c>
      <c r="V13" s="37"/>
      <c r="W13" s="39">
        <v>4178</v>
      </c>
      <c r="X13" s="16">
        <f>$L13*$M13*W13</f>
        <v>33424</v>
      </c>
      <c r="Y13" s="37"/>
      <c r="Z13" s="40">
        <v>4178.8</v>
      </c>
      <c r="AA13" s="17">
        <f>$L13*$M13*Z13</f>
        <v>33430.400000000001</v>
      </c>
      <c r="AB13" s="37"/>
      <c r="AC13" s="38">
        <v>4178</v>
      </c>
      <c r="AD13" s="15">
        <v>8357.6</v>
      </c>
    </row>
    <row r="14" spans="1:1024" ht="55.35" customHeight="1">
      <c r="A14" s="41"/>
      <c r="B14" s="42"/>
      <c r="C14" s="43"/>
      <c r="D14" s="43"/>
      <c r="E14" s="43"/>
      <c r="F14" s="43"/>
      <c r="G14" s="44"/>
      <c r="H14" s="44"/>
      <c r="I14" s="43"/>
      <c r="K14" s="43"/>
      <c r="L14" s="43"/>
      <c r="M14" s="166" t="s">
        <v>62</v>
      </c>
      <c r="N14" s="166"/>
      <c r="O14" s="45"/>
    </row>
    <row r="15" spans="1:1024" ht="17.100000000000001" customHeight="1">
      <c r="B15" s="162" t="s">
        <v>63</v>
      </c>
      <c r="C15" s="162"/>
      <c r="D15" s="162"/>
      <c r="E15" s="162"/>
      <c r="F15" s="162"/>
      <c r="G15" s="162"/>
      <c r="H15" s="162"/>
      <c r="I15" s="162"/>
      <c r="J15" s="162"/>
      <c r="N15" s="46"/>
      <c r="O15" s="47"/>
    </row>
    <row r="16" spans="1:1024" ht="28.35" customHeight="1">
      <c r="B16" s="163" t="s">
        <v>64</v>
      </c>
      <c r="C16" s="163"/>
      <c r="D16" s="163"/>
      <c r="E16" s="163"/>
      <c r="F16" s="163"/>
      <c r="G16" s="163"/>
      <c r="H16" s="163"/>
      <c r="I16" s="163"/>
      <c r="J16" s="163"/>
      <c r="N16" s="46"/>
      <c r="O16" s="47"/>
    </row>
    <row r="17" spans="2:15" ht="28.35" customHeight="1">
      <c r="B17" s="163" t="s">
        <v>65</v>
      </c>
      <c r="C17" s="163"/>
      <c r="D17" s="163"/>
      <c r="E17" s="163"/>
      <c r="F17" s="163"/>
      <c r="G17" s="163"/>
      <c r="H17" s="163"/>
      <c r="I17" s="163"/>
      <c r="J17" s="163"/>
      <c r="N17" s="46"/>
      <c r="O17" s="47"/>
    </row>
    <row r="18" spans="2:15" ht="17.100000000000001" customHeight="1">
      <c r="B18" s="164" t="s">
        <v>66</v>
      </c>
      <c r="C18" s="164"/>
      <c r="D18" s="164"/>
      <c r="E18" s="164"/>
      <c r="F18" s="164"/>
      <c r="G18" s="164"/>
      <c r="H18" s="164"/>
      <c r="I18" s="164"/>
      <c r="J18" s="164"/>
      <c r="N18" s="46"/>
      <c r="O18" s="47"/>
    </row>
    <row r="19" spans="2:15" ht="17.100000000000001" customHeight="1">
      <c r="B19" s="163" t="s">
        <v>67</v>
      </c>
      <c r="C19" s="163"/>
      <c r="D19" s="163"/>
      <c r="E19" s="163"/>
      <c r="F19" s="163"/>
      <c r="G19" s="163"/>
      <c r="H19" s="163"/>
      <c r="I19" s="163"/>
      <c r="J19" s="163"/>
      <c r="N19" s="46"/>
      <c r="O19" s="46"/>
    </row>
    <row r="20" spans="2:15" ht="14.25" customHeight="1">
      <c r="L20" s="160" t="s">
        <v>233</v>
      </c>
      <c r="M20" s="160"/>
      <c r="N20" s="160"/>
      <c r="O20" s="160"/>
    </row>
    <row r="21" spans="2:15" ht="33" customHeight="1">
      <c r="L21" s="160"/>
      <c r="M21" s="160"/>
      <c r="N21" s="160"/>
      <c r="O21" s="160"/>
    </row>
    <row r="22" spans="2:15" ht="23.85" customHeight="1">
      <c r="M22" s="160"/>
      <c r="N22" s="160"/>
    </row>
    <row r="23" spans="2:15" ht="12.75" customHeight="1">
      <c r="M23" s="161"/>
      <c r="N23" s="161"/>
    </row>
  </sheetData>
  <mergeCells count="49">
    <mergeCell ref="N1:O1"/>
    <mergeCell ref="T2:U2"/>
    <mergeCell ref="W2:X2"/>
    <mergeCell ref="Z2:AA2"/>
    <mergeCell ref="AC2:AD2"/>
    <mergeCell ref="A3:N3"/>
    <mergeCell ref="T3:U3"/>
    <mergeCell ref="W3:X3"/>
    <mergeCell ref="Z3:AA3"/>
    <mergeCell ref="AC3:AD3"/>
    <mergeCell ref="A4:O4"/>
    <mergeCell ref="T4:U4"/>
    <mergeCell ref="W4:X4"/>
    <mergeCell ref="Z4:AA4"/>
    <mergeCell ref="AC4:AD4"/>
    <mergeCell ref="A5:O5"/>
    <mergeCell ref="U7:U8"/>
    <mergeCell ref="X7:X8"/>
    <mergeCell ref="AA7:AA8"/>
    <mergeCell ref="AD7:AD8"/>
    <mergeCell ref="A8:A11"/>
    <mergeCell ref="B8:B11"/>
    <mergeCell ref="C8:C11"/>
    <mergeCell ref="D8:F8"/>
    <mergeCell ref="G8:H9"/>
    <mergeCell ref="I8:I11"/>
    <mergeCell ref="J8:J11"/>
    <mergeCell ref="K8:K11"/>
    <mergeCell ref="L8:L10"/>
    <mergeCell ref="M8:M10"/>
    <mergeCell ref="O8:O10"/>
    <mergeCell ref="D9:D11"/>
    <mergeCell ref="E9:E11"/>
    <mergeCell ref="F9:F11"/>
    <mergeCell ref="G10:G11"/>
    <mergeCell ref="H10:H11"/>
    <mergeCell ref="U10:U11"/>
    <mergeCell ref="X10:X11"/>
    <mergeCell ref="AA10:AA11"/>
    <mergeCell ref="AD10:AD11"/>
    <mergeCell ref="M14:N14"/>
    <mergeCell ref="L20:O21"/>
    <mergeCell ref="M22:N22"/>
    <mergeCell ref="M23:N23"/>
    <mergeCell ref="B15:J15"/>
    <mergeCell ref="B16:J16"/>
    <mergeCell ref="B17:J17"/>
    <mergeCell ref="B18:J18"/>
    <mergeCell ref="B19:J19"/>
  </mergeCells>
  <pageMargins left="0.59055118110236227" right="0.59055118110236227" top="0.94488188976377963" bottom="0.94488188976377963" header="0.59055118110236227" footer="0.59055118110236227"/>
  <pageSetup paperSize="9" scale="43" firstPageNumber="0" fitToHeight="2" orientation="portrait" horizontalDpi="300" verticalDpi="300" r:id="rId1"/>
  <headerFoot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  <pageSetUpPr fitToPage="1"/>
  </sheetPr>
  <dimension ref="A1:AMJ49"/>
  <sheetViews>
    <sheetView tabSelected="1" view="pageBreakPreview" topLeftCell="A25" zoomScale="60" zoomScaleNormal="75" workbookViewId="0">
      <selection activeCell="L34" sqref="L34"/>
    </sheetView>
  </sheetViews>
  <sheetFormatPr defaultColWidth="11.5703125" defaultRowHeight="12.75"/>
  <cols>
    <col min="1" max="1" width="5.42578125" style="1" customWidth="1"/>
    <col min="2" max="2" width="39.140625" style="1" customWidth="1"/>
    <col min="3" max="3" width="11.85546875" style="1" customWidth="1"/>
    <col min="4" max="6" width="6.5703125" style="1" customWidth="1"/>
    <col min="7" max="7" width="16.5703125" style="1" customWidth="1"/>
    <col min="8" max="8" width="29" style="1" customWidth="1"/>
    <col min="9" max="9" width="11" style="2" customWidth="1"/>
    <col min="10" max="10" width="21" style="2" customWidth="1"/>
    <col min="11" max="11" width="5.5703125" style="2" customWidth="1"/>
    <col min="12" max="12" width="5.5703125" style="1" customWidth="1"/>
    <col min="13" max="13" width="11.7109375" style="1" customWidth="1"/>
    <col min="14" max="15" width="13.28515625" style="1" customWidth="1"/>
    <col min="16" max="16" width="1.5703125" style="1" customWidth="1"/>
    <col min="17" max="17" width="11.5703125" style="1" hidden="1"/>
    <col min="18" max="18" width="13.5703125" style="1" hidden="1" customWidth="1"/>
    <col min="19" max="19" width="11.5703125" style="1" hidden="1"/>
    <col min="20" max="20" width="13.5703125" style="1" hidden="1" customWidth="1"/>
    <col min="21" max="21" width="3.5703125" style="1" hidden="1" customWidth="1"/>
    <col min="22" max="23" width="11.5703125" style="1" hidden="1"/>
    <col min="24" max="24" width="2.42578125" style="1" hidden="1" customWidth="1"/>
    <col min="25" max="26" width="11.5703125" style="1" hidden="1"/>
    <col min="27" max="27" width="2.7109375" style="1" hidden="1" customWidth="1"/>
    <col min="28" max="29" width="11.5703125" style="1" hidden="1"/>
    <col min="30" max="30" width="2.28515625" style="1" customWidth="1"/>
    <col min="31" max="245" width="11.5703125" style="1"/>
    <col min="246" max="246" width="11.5703125" style="4"/>
    <col min="247" max="1019" width="11.5703125" style="3"/>
  </cols>
  <sheetData>
    <row r="1" spans="1:1024" ht="22.7" customHeight="1">
      <c r="A1" s="5"/>
      <c r="B1" s="6" t="s">
        <v>0</v>
      </c>
      <c r="N1" s="181" t="s">
        <v>68</v>
      </c>
      <c r="O1" s="181"/>
      <c r="P1" s="10"/>
      <c r="U1" s="2"/>
      <c r="V1" s="3"/>
      <c r="W1" s="3"/>
      <c r="X1" s="3"/>
      <c r="Y1" s="3"/>
      <c r="Z1" s="3"/>
      <c r="AA1" s="3"/>
      <c r="AB1" s="3"/>
      <c r="AC1" s="3"/>
    </row>
    <row r="2" spans="1:1024" ht="15" customHeight="1">
      <c r="A2" s="5"/>
      <c r="N2" s="176"/>
      <c r="O2" s="176"/>
      <c r="P2" s="10"/>
      <c r="U2" s="2"/>
      <c r="V2" s="3"/>
      <c r="W2" s="3"/>
      <c r="X2" s="3"/>
      <c r="Y2" s="3"/>
      <c r="Z2" s="3"/>
      <c r="AA2" s="3"/>
      <c r="AB2" s="3"/>
      <c r="AC2" s="3"/>
    </row>
    <row r="3" spans="1:1024" s="3" customFormat="1" ht="42.6" customHeight="1">
      <c r="A3" s="182" t="str">
        <f>'Zad. 1'!A3:O3</f>
        <v>Świadczenie uświadczenie usług w zakresie przeglądów serwisowych (gwarancyjnych i pogwarancyjnych) i konserwacji urządzeń wentylacji i klimatyzacji w latach 2021-2023 w obiektach Miejskiego Ośrodka Sportu i Rekreacji "Bystrzyca" w Lublinie Sp. z o.o., wg. Zadań 1-7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3"/>
      <c r="Q3" s="12"/>
      <c r="R3" s="12"/>
      <c r="S3" s="12"/>
      <c r="T3" s="12"/>
      <c r="U3" s="12"/>
      <c r="AD3" s="1"/>
      <c r="AE3" s="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4"/>
      <c r="AMF3"/>
      <c r="AMG3"/>
      <c r="AMH3"/>
      <c r="AMI3"/>
      <c r="AMJ3"/>
    </row>
    <row r="4" spans="1:1024" s="3" customFormat="1" ht="15">
      <c r="A4" s="13"/>
      <c r="B4" s="13"/>
      <c r="C4" s="13"/>
      <c r="D4" s="13"/>
      <c r="E4" s="13"/>
      <c r="F4" s="13"/>
      <c r="G4" s="13"/>
      <c r="H4" s="13"/>
      <c r="I4" s="13"/>
      <c r="J4" s="48"/>
      <c r="K4" s="13"/>
      <c r="L4" s="13"/>
      <c r="M4" s="13"/>
      <c r="N4" s="13"/>
      <c r="O4" s="13"/>
      <c r="P4" s="13"/>
      <c r="Q4" s="12"/>
      <c r="R4" s="12"/>
      <c r="S4" s="12"/>
      <c r="T4" s="12"/>
      <c r="U4" s="12"/>
      <c r="AD4" s="1"/>
      <c r="AE4" s="1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4"/>
      <c r="AMF4"/>
      <c r="AMG4"/>
      <c r="AMH4"/>
      <c r="AMI4"/>
      <c r="AMJ4"/>
    </row>
    <row r="5" spans="1:1024" s="3" customFormat="1" ht="42.6" customHeight="1">
      <c r="A5" s="183" t="s">
        <v>69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3"/>
      <c r="Q5" s="12"/>
      <c r="R5" s="12"/>
      <c r="S5" s="12"/>
      <c r="T5" s="12"/>
      <c r="U5" s="12"/>
      <c r="V5" s="177" t="s">
        <v>3</v>
      </c>
      <c r="W5" s="177"/>
      <c r="Y5" s="178" t="s">
        <v>4</v>
      </c>
      <c r="Z5" s="178"/>
      <c r="AA5" s="1"/>
      <c r="AB5" s="180" t="s">
        <v>5</v>
      </c>
      <c r="AC5" s="180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4"/>
      <c r="AMF5"/>
      <c r="AMG5"/>
      <c r="AMH5"/>
      <c r="AMI5"/>
      <c r="AMJ5"/>
    </row>
    <row r="6" spans="1:1024" ht="15" customHeight="1">
      <c r="A6" s="5"/>
      <c r="O6" s="10"/>
      <c r="P6" s="10"/>
      <c r="U6" s="2"/>
      <c r="V6" s="175" t="s">
        <v>7</v>
      </c>
      <c r="W6" s="175"/>
      <c r="X6" s="3"/>
      <c r="Y6" s="175" t="s">
        <v>7</v>
      </c>
      <c r="Z6" s="175"/>
      <c r="AB6" s="175" t="s">
        <v>7</v>
      </c>
      <c r="AC6" s="175"/>
    </row>
    <row r="7" spans="1:1024" ht="23.85" customHeight="1">
      <c r="A7" s="5"/>
      <c r="B7" s="14" t="s">
        <v>10</v>
      </c>
      <c r="O7" s="10"/>
      <c r="P7" s="10"/>
      <c r="U7" s="2"/>
      <c r="V7" s="175"/>
      <c r="W7" s="175"/>
      <c r="X7" s="3"/>
      <c r="Y7" s="175" t="s">
        <v>70</v>
      </c>
      <c r="Z7" s="175"/>
      <c r="AB7" s="175" t="s">
        <v>70</v>
      </c>
      <c r="AC7" s="175"/>
    </row>
    <row r="8" spans="1:1024" ht="12.75" customHeight="1">
      <c r="A8" s="168" t="s">
        <v>11</v>
      </c>
      <c r="B8" s="168" t="s">
        <v>12</v>
      </c>
      <c r="C8" s="168" t="s">
        <v>13</v>
      </c>
      <c r="D8" s="168" t="s">
        <v>14</v>
      </c>
      <c r="E8" s="168"/>
      <c r="F8" s="168"/>
      <c r="G8" s="168" t="s">
        <v>15</v>
      </c>
      <c r="H8" s="168"/>
      <c r="I8" s="168" t="s">
        <v>16</v>
      </c>
      <c r="J8" s="168" t="s">
        <v>17</v>
      </c>
      <c r="K8" s="173" t="s">
        <v>18</v>
      </c>
      <c r="L8" s="173" t="s">
        <v>19</v>
      </c>
      <c r="M8" s="167" t="s">
        <v>20</v>
      </c>
      <c r="N8" s="18" t="s">
        <v>21</v>
      </c>
      <c r="O8" s="168" t="s">
        <v>22</v>
      </c>
      <c r="P8" s="43"/>
      <c r="R8" s="3"/>
      <c r="T8" s="3"/>
      <c r="U8" s="3"/>
      <c r="V8" s="19" t="s">
        <v>26</v>
      </c>
      <c r="W8" s="21"/>
      <c r="X8" s="49"/>
      <c r="Y8" s="19" t="s">
        <v>26</v>
      </c>
      <c r="Z8" s="21"/>
      <c r="AA8" s="2"/>
      <c r="AB8" s="19" t="s">
        <v>26</v>
      </c>
      <c r="AC8" s="21"/>
    </row>
    <row r="9" spans="1:1024" ht="12.75" customHeight="1">
      <c r="A9" s="168"/>
      <c r="B9" s="168"/>
      <c r="C9" s="168"/>
      <c r="D9" s="167" t="s">
        <v>23</v>
      </c>
      <c r="E9" s="167" t="s">
        <v>24</v>
      </c>
      <c r="F9" s="167" t="s">
        <v>25</v>
      </c>
      <c r="G9" s="168"/>
      <c r="H9" s="168"/>
      <c r="I9" s="168"/>
      <c r="J9" s="168"/>
      <c r="K9" s="168"/>
      <c r="L9" s="173"/>
      <c r="M9" s="173"/>
      <c r="N9" s="19" t="s">
        <v>26</v>
      </c>
      <c r="O9" s="168"/>
      <c r="P9" s="43"/>
      <c r="Q9" s="50" t="s">
        <v>27</v>
      </c>
      <c r="R9" s="18" t="s">
        <v>21</v>
      </c>
      <c r="S9" s="50" t="s">
        <v>27</v>
      </c>
      <c r="T9" s="18" t="s">
        <v>21</v>
      </c>
      <c r="U9" s="49"/>
      <c r="V9" s="20" t="s">
        <v>30</v>
      </c>
      <c r="W9" s="25" t="s">
        <v>52</v>
      </c>
      <c r="X9" s="49"/>
      <c r="Y9" s="20" t="s">
        <v>30</v>
      </c>
      <c r="Z9" s="25" t="s">
        <v>52</v>
      </c>
      <c r="AA9" s="2"/>
      <c r="AB9" s="20" t="s">
        <v>30</v>
      </c>
      <c r="AC9" s="25" t="s">
        <v>52</v>
      </c>
    </row>
    <row r="10" spans="1:1024" ht="12.75" customHeight="1">
      <c r="A10" s="168"/>
      <c r="B10" s="168"/>
      <c r="C10" s="168"/>
      <c r="D10" s="168"/>
      <c r="E10" s="168"/>
      <c r="F10" s="168"/>
      <c r="G10" s="168" t="s">
        <v>28</v>
      </c>
      <c r="H10" s="168" t="s">
        <v>29</v>
      </c>
      <c r="I10" s="168"/>
      <c r="J10" s="168"/>
      <c r="K10" s="168"/>
      <c r="L10" s="173"/>
      <c r="M10" s="173"/>
      <c r="N10" s="20" t="s">
        <v>30</v>
      </c>
      <c r="O10" s="168"/>
      <c r="P10" s="51"/>
      <c r="Q10" s="50" t="s">
        <v>71</v>
      </c>
      <c r="R10" s="19" t="s">
        <v>72</v>
      </c>
      <c r="S10" s="50" t="s">
        <v>71</v>
      </c>
      <c r="T10" s="19" t="s">
        <v>72</v>
      </c>
      <c r="U10" s="49"/>
      <c r="V10" s="3"/>
      <c r="W10" s="52">
        <f>W36</f>
        <v>84682</v>
      </c>
      <c r="X10" s="3"/>
      <c r="Y10" s="3"/>
      <c r="Z10" s="53">
        <f>Z36</f>
        <v>72197.310000000027</v>
      </c>
      <c r="AA10" s="3"/>
      <c r="AB10" s="3"/>
      <c r="AC10" s="54">
        <f>AC36</f>
        <v>51184.3</v>
      </c>
      <c r="AD10" s="3"/>
    </row>
    <row r="11" spans="1:1024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22" t="s">
        <v>32</v>
      </c>
      <c r="M11" s="22" t="s">
        <v>33</v>
      </c>
      <c r="N11" s="22" t="s">
        <v>34</v>
      </c>
      <c r="O11" s="22" t="s">
        <v>35</v>
      </c>
      <c r="P11" s="55"/>
      <c r="Q11" s="50" t="s">
        <v>36</v>
      </c>
      <c r="R11" s="20" t="s">
        <v>36</v>
      </c>
      <c r="S11" s="50" t="s">
        <v>36</v>
      </c>
      <c r="T11" s="20" t="s">
        <v>36</v>
      </c>
      <c r="U11" s="49"/>
      <c r="V11" s="3"/>
      <c r="W11" s="56">
        <f>(W10-Z10)/W10</f>
        <v>0.1474302685340447</v>
      </c>
      <c r="X11" s="3"/>
      <c r="Y11" s="3"/>
      <c r="Z11" s="56">
        <f>(Z10-AC10)/Z10</f>
        <v>0.29104976348841827</v>
      </c>
      <c r="AA11" s="3"/>
      <c r="AB11" s="3"/>
      <c r="AC11" s="3"/>
      <c r="AD11" s="3"/>
    </row>
    <row r="12" spans="1:1024">
      <c r="A12" s="23" t="s">
        <v>37</v>
      </c>
      <c r="B12" s="23" t="s">
        <v>38</v>
      </c>
      <c r="C12" s="23" t="s">
        <v>39</v>
      </c>
      <c r="D12" s="23" t="s">
        <v>40</v>
      </c>
      <c r="E12" s="23" t="s">
        <v>41</v>
      </c>
      <c r="F12" s="23" t="s">
        <v>42</v>
      </c>
      <c r="G12" s="23" t="s">
        <v>43</v>
      </c>
      <c r="H12" s="23" t="s">
        <v>44</v>
      </c>
      <c r="I12" s="23" t="s">
        <v>45</v>
      </c>
      <c r="J12" s="23" t="s">
        <v>46</v>
      </c>
      <c r="K12" s="23" t="s">
        <v>47</v>
      </c>
      <c r="L12" s="23" t="s">
        <v>48</v>
      </c>
      <c r="M12" s="23" t="s">
        <v>49</v>
      </c>
      <c r="N12" s="23" t="s">
        <v>50</v>
      </c>
      <c r="O12" s="23" t="s">
        <v>51</v>
      </c>
      <c r="P12" s="55"/>
      <c r="Q12" s="2">
        <v>1.1499999999999999</v>
      </c>
      <c r="R12" s="2">
        <v>1.23</v>
      </c>
      <c r="S12" s="2">
        <v>1.1499999999999999</v>
      </c>
      <c r="T12" s="2">
        <v>1.23</v>
      </c>
      <c r="U12" s="2"/>
      <c r="V12" s="57"/>
      <c r="X12" s="2"/>
      <c r="Y12" s="57"/>
      <c r="AA12" s="2"/>
      <c r="AB12" s="57"/>
    </row>
    <row r="13" spans="1:1024" ht="237.75" customHeight="1">
      <c r="A13" s="58" t="s">
        <v>73</v>
      </c>
      <c r="B13" s="59" t="s">
        <v>74</v>
      </c>
      <c r="C13" s="60" t="s">
        <v>75</v>
      </c>
      <c r="D13" s="60" t="s">
        <v>76</v>
      </c>
      <c r="E13" s="61">
        <v>35</v>
      </c>
      <c r="F13" s="62">
        <f>E13*1774/1000</f>
        <v>62.09</v>
      </c>
      <c r="G13" s="63" t="s">
        <v>77</v>
      </c>
      <c r="H13" s="63" t="s">
        <v>78</v>
      </c>
      <c r="I13" s="60" t="s">
        <v>79</v>
      </c>
      <c r="J13" s="64" t="s">
        <v>80</v>
      </c>
      <c r="K13" s="60" t="s">
        <v>61</v>
      </c>
      <c r="L13" s="60">
        <v>1</v>
      </c>
      <c r="M13" s="60">
        <v>8</v>
      </c>
      <c r="N13" s="65"/>
      <c r="O13" s="66"/>
      <c r="P13" s="37"/>
      <c r="Q13" s="36">
        <f t="shared" ref="Q13:Q35" si="0">ROUND(R13*Q$12,0)</f>
        <v>904</v>
      </c>
      <c r="R13" s="33">
        <f t="shared" ref="R13:R35" si="1">V13/R$12</f>
        <v>786.17886178861795</v>
      </c>
      <c r="S13" s="36">
        <f t="shared" ref="S13:S35" si="2">ROUND(T13*S$12,0)</f>
        <v>802</v>
      </c>
      <c r="T13" s="33">
        <f t="shared" ref="T13:T35" si="3">Y13/T$12</f>
        <v>697</v>
      </c>
      <c r="U13" s="37"/>
      <c r="V13" s="67">
        <v>967</v>
      </c>
      <c r="W13" s="16">
        <f t="shared" ref="W13:W32" si="4">$L13*$M13*V13</f>
        <v>7736</v>
      </c>
      <c r="X13" s="37"/>
      <c r="Y13" s="40">
        <v>857.31</v>
      </c>
      <c r="Z13" s="17">
        <f t="shared" ref="Z13:Z31" si="5">$L13*$M13*Y13</f>
        <v>6858.48</v>
      </c>
      <c r="AA13" s="37"/>
      <c r="AB13" s="68">
        <v>638.29999999999995</v>
      </c>
      <c r="AC13" s="69">
        <f t="shared" ref="AC13:AC31" si="6">$L13*$M13*AB13</f>
        <v>5106.3999999999996</v>
      </c>
    </row>
    <row r="14" spans="1:1024" ht="99.2" customHeight="1">
      <c r="A14" s="70" t="s">
        <v>81</v>
      </c>
      <c r="B14" s="71" t="s">
        <v>82</v>
      </c>
      <c r="C14" s="28" t="s">
        <v>75</v>
      </c>
      <c r="D14" s="72" t="s">
        <v>83</v>
      </c>
      <c r="E14" s="72"/>
      <c r="F14" s="72"/>
      <c r="G14" s="31" t="s">
        <v>77</v>
      </c>
      <c r="H14" s="64" t="s">
        <v>84</v>
      </c>
      <c r="I14" s="28" t="s">
        <v>79</v>
      </c>
      <c r="J14" s="64" t="s">
        <v>85</v>
      </c>
      <c r="K14" s="28" t="s">
        <v>61</v>
      </c>
      <c r="L14" s="28">
        <v>1</v>
      </c>
      <c r="M14" s="72">
        <v>5</v>
      </c>
      <c r="N14" s="33"/>
      <c r="O14" s="34"/>
      <c r="P14" s="37"/>
      <c r="Q14" s="36">
        <f t="shared" si="0"/>
        <v>516</v>
      </c>
      <c r="R14" s="33">
        <f t="shared" si="1"/>
        <v>448.78048780487808</v>
      </c>
      <c r="S14" s="36">
        <f t="shared" si="2"/>
        <v>503</v>
      </c>
      <c r="T14" s="33">
        <f t="shared" si="3"/>
        <v>437</v>
      </c>
      <c r="U14" s="37"/>
      <c r="V14" s="67">
        <v>552</v>
      </c>
      <c r="W14" s="16">
        <f t="shared" si="4"/>
        <v>2760</v>
      </c>
      <c r="X14" s="37"/>
      <c r="Y14" s="40">
        <v>537.51</v>
      </c>
      <c r="Z14" s="17">
        <f t="shared" si="5"/>
        <v>2687.55</v>
      </c>
      <c r="AA14" s="37"/>
      <c r="AB14" s="73">
        <v>343.1</v>
      </c>
      <c r="AC14" s="69">
        <f t="shared" si="6"/>
        <v>1715.5</v>
      </c>
    </row>
    <row r="15" spans="1:1024" ht="99.2" customHeight="1">
      <c r="A15" s="60" t="s">
        <v>86</v>
      </c>
      <c r="B15" s="63" t="s">
        <v>82</v>
      </c>
      <c r="C15" s="60" t="s">
        <v>75</v>
      </c>
      <c r="D15" s="60" t="s">
        <v>83</v>
      </c>
      <c r="E15" s="61" t="s">
        <v>83</v>
      </c>
      <c r="F15" s="62" t="s">
        <v>83</v>
      </c>
      <c r="G15" s="74" t="s">
        <v>87</v>
      </c>
      <c r="H15" s="74" t="s">
        <v>88</v>
      </c>
      <c r="I15" s="60" t="s">
        <v>79</v>
      </c>
      <c r="J15" s="63" t="s">
        <v>89</v>
      </c>
      <c r="K15" s="60" t="s">
        <v>61</v>
      </c>
      <c r="L15" s="60">
        <v>1</v>
      </c>
      <c r="M15" s="60">
        <v>5</v>
      </c>
      <c r="N15" s="65"/>
      <c r="O15" s="66"/>
      <c r="P15" s="33"/>
      <c r="Q15" s="34">
        <f t="shared" si="0"/>
        <v>516</v>
      </c>
      <c r="R15" s="33">
        <f t="shared" si="1"/>
        <v>448.78048780487808</v>
      </c>
      <c r="S15" s="36">
        <f t="shared" si="2"/>
        <v>503</v>
      </c>
      <c r="T15" s="33">
        <f t="shared" si="3"/>
        <v>437</v>
      </c>
      <c r="U15" s="37"/>
      <c r="V15" s="67">
        <v>552</v>
      </c>
      <c r="W15" s="16">
        <f t="shared" si="4"/>
        <v>2760</v>
      </c>
      <c r="X15" s="37"/>
      <c r="Y15" s="40">
        <v>537.51</v>
      </c>
      <c r="Z15" s="17">
        <f t="shared" si="5"/>
        <v>2687.55</v>
      </c>
      <c r="AA15" s="37"/>
      <c r="AB15" s="73">
        <v>343.1</v>
      </c>
      <c r="AC15" s="69">
        <f t="shared" si="6"/>
        <v>1715.5</v>
      </c>
    </row>
    <row r="16" spans="1:1024" ht="99.2" customHeight="1">
      <c r="A16" s="70" t="s">
        <v>90</v>
      </c>
      <c r="B16" s="71" t="s">
        <v>82</v>
      </c>
      <c r="C16" s="28" t="s">
        <v>75</v>
      </c>
      <c r="D16" s="72" t="s">
        <v>83</v>
      </c>
      <c r="E16" s="72" t="s">
        <v>83</v>
      </c>
      <c r="F16" s="72" t="s">
        <v>83</v>
      </c>
      <c r="G16" s="31" t="s">
        <v>77</v>
      </c>
      <c r="H16" s="64" t="s">
        <v>91</v>
      </c>
      <c r="I16" s="28" t="s">
        <v>79</v>
      </c>
      <c r="J16" s="64" t="s">
        <v>92</v>
      </c>
      <c r="K16" s="28" t="s">
        <v>61</v>
      </c>
      <c r="L16" s="28">
        <v>1</v>
      </c>
      <c r="M16" s="72">
        <v>5</v>
      </c>
      <c r="N16" s="33"/>
      <c r="O16" s="34"/>
      <c r="P16" s="37"/>
      <c r="Q16" s="36">
        <f t="shared" si="0"/>
        <v>516</v>
      </c>
      <c r="R16" s="33">
        <f t="shared" si="1"/>
        <v>448.78048780487808</v>
      </c>
      <c r="S16" s="36">
        <f t="shared" si="2"/>
        <v>503</v>
      </c>
      <c r="T16" s="33">
        <f t="shared" si="3"/>
        <v>437</v>
      </c>
      <c r="U16" s="37"/>
      <c r="V16" s="67">
        <v>552</v>
      </c>
      <c r="W16" s="16">
        <f t="shared" si="4"/>
        <v>2760</v>
      </c>
      <c r="X16" s="37"/>
      <c r="Y16" s="40">
        <v>537.51</v>
      </c>
      <c r="Z16" s="17">
        <f t="shared" si="5"/>
        <v>2687.55</v>
      </c>
      <c r="AA16" s="37"/>
      <c r="AB16" s="73">
        <v>343.1</v>
      </c>
      <c r="AC16" s="69">
        <f t="shared" si="6"/>
        <v>1715.5</v>
      </c>
    </row>
    <row r="17" spans="1:29" ht="99.2" customHeight="1">
      <c r="A17" s="60" t="s">
        <v>93</v>
      </c>
      <c r="B17" s="63" t="s">
        <v>94</v>
      </c>
      <c r="C17" s="60" t="s">
        <v>75</v>
      </c>
      <c r="D17" s="60" t="s">
        <v>83</v>
      </c>
      <c r="E17" s="61" t="s">
        <v>83</v>
      </c>
      <c r="F17" s="62" t="s">
        <v>83</v>
      </c>
      <c r="G17" s="63" t="s">
        <v>77</v>
      </c>
      <c r="H17" s="63" t="s">
        <v>95</v>
      </c>
      <c r="I17" s="60" t="s">
        <v>79</v>
      </c>
      <c r="J17" s="64" t="s">
        <v>92</v>
      </c>
      <c r="K17" s="28" t="s">
        <v>61</v>
      </c>
      <c r="L17" s="28">
        <v>1</v>
      </c>
      <c r="M17" s="72">
        <v>5</v>
      </c>
      <c r="N17" s="33"/>
      <c r="O17" s="34"/>
      <c r="P17" s="37"/>
      <c r="Q17" s="36">
        <f t="shared" si="0"/>
        <v>516</v>
      </c>
      <c r="R17" s="33">
        <f t="shared" si="1"/>
        <v>448.78048780487808</v>
      </c>
      <c r="S17" s="36">
        <f t="shared" si="2"/>
        <v>503</v>
      </c>
      <c r="T17" s="33">
        <f t="shared" si="3"/>
        <v>437</v>
      </c>
      <c r="U17" s="37"/>
      <c r="V17" s="67">
        <v>552</v>
      </c>
      <c r="W17" s="16">
        <f t="shared" si="4"/>
        <v>2760</v>
      </c>
      <c r="X17" s="37"/>
      <c r="Y17" s="40">
        <v>537.51</v>
      </c>
      <c r="Z17" s="17">
        <f t="shared" si="5"/>
        <v>2687.55</v>
      </c>
      <c r="AA17" s="37"/>
      <c r="AB17" s="73">
        <v>343.1</v>
      </c>
      <c r="AC17" s="69">
        <f t="shared" si="6"/>
        <v>1715.5</v>
      </c>
    </row>
    <row r="18" spans="1:29" ht="99.2" customHeight="1">
      <c r="A18" s="58" t="s">
        <v>96</v>
      </c>
      <c r="B18" s="59" t="s">
        <v>97</v>
      </c>
      <c r="C18" s="28" t="s">
        <v>75</v>
      </c>
      <c r="D18" s="72" t="s">
        <v>76</v>
      </c>
      <c r="E18" s="75">
        <v>25</v>
      </c>
      <c r="F18" s="76">
        <f>E18*1774/1000</f>
        <v>44.35</v>
      </c>
      <c r="G18" s="31" t="s">
        <v>77</v>
      </c>
      <c r="H18" s="64" t="s">
        <v>98</v>
      </c>
      <c r="I18" s="28" t="s">
        <v>79</v>
      </c>
      <c r="J18" s="64" t="s">
        <v>99</v>
      </c>
      <c r="K18" s="28" t="s">
        <v>61</v>
      </c>
      <c r="L18" s="28">
        <v>1</v>
      </c>
      <c r="M18" s="72">
        <v>5</v>
      </c>
      <c r="N18" s="33"/>
      <c r="O18" s="34"/>
      <c r="P18" s="37"/>
      <c r="Q18" s="36">
        <f t="shared" si="0"/>
        <v>904</v>
      </c>
      <c r="R18" s="33">
        <f t="shared" si="1"/>
        <v>786.17886178861795</v>
      </c>
      <c r="S18" s="36">
        <f t="shared" si="2"/>
        <v>802</v>
      </c>
      <c r="T18" s="33">
        <f t="shared" si="3"/>
        <v>697</v>
      </c>
      <c r="U18" s="37"/>
      <c r="V18" s="67">
        <v>967</v>
      </c>
      <c r="W18" s="16">
        <f t="shared" si="4"/>
        <v>4835</v>
      </c>
      <c r="X18" s="37"/>
      <c r="Y18" s="40">
        <v>857.31</v>
      </c>
      <c r="Z18" s="17">
        <f t="shared" si="5"/>
        <v>4286.5499999999993</v>
      </c>
      <c r="AA18" s="37"/>
      <c r="AB18" s="73">
        <v>638.29999999999995</v>
      </c>
      <c r="AC18" s="69">
        <f t="shared" si="6"/>
        <v>3191.5</v>
      </c>
    </row>
    <row r="19" spans="1:29" ht="99.2" customHeight="1">
      <c r="A19" s="60" t="s">
        <v>100</v>
      </c>
      <c r="B19" s="63" t="s">
        <v>101</v>
      </c>
      <c r="C19" s="60" t="s">
        <v>75</v>
      </c>
      <c r="D19" s="60" t="s">
        <v>83</v>
      </c>
      <c r="E19" s="61" t="s">
        <v>83</v>
      </c>
      <c r="F19" s="62" t="s">
        <v>83</v>
      </c>
      <c r="G19" s="63" t="s">
        <v>77</v>
      </c>
      <c r="H19" s="63" t="s">
        <v>102</v>
      </c>
      <c r="I19" s="60" t="s">
        <v>79</v>
      </c>
      <c r="J19" s="64" t="s">
        <v>103</v>
      </c>
      <c r="K19" s="60" t="s">
        <v>61</v>
      </c>
      <c r="L19" s="60">
        <v>1</v>
      </c>
      <c r="M19" s="60">
        <v>5</v>
      </c>
      <c r="N19" s="65"/>
      <c r="O19" s="66"/>
      <c r="P19" s="37"/>
      <c r="Q19" s="36">
        <f t="shared" si="0"/>
        <v>516</v>
      </c>
      <c r="R19" s="33">
        <f t="shared" si="1"/>
        <v>448.78048780487808</v>
      </c>
      <c r="S19" s="36">
        <f t="shared" si="2"/>
        <v>503</v>
      </c>
      <c r="T19" s="33">
        <f t="shared" si="3"/>
        <v>437</v>
      </c>
      <c r="U19" s="37"/>
      <c r="V19" s="67">
        <v>552</v>
      </c>
      <c r="W19" s="16">
        <f t="shared" si="4"/>
        <v>2760</v>
      </c>
      <c r="X19" s="37"/>
      <c r="Y19" s="40">
        <v>537.51</v>
      </c>
      <c r="Z19" s="17">
        <f t="shared" si="5"/>
        <v>2687.55</v>
      </c>
      <c r="AA19" s="37"/>
      <c r="AB19" s="73">
        <v>343.1</v>
      </c>
      <c r="AC19" s="69">
        <f t="shared" si="6"/>
        <v>1715.5</v>
      </c>
    </row>
    <row r="20" spans="1:29" ht="170.1" customHeight="1">
      <c r="A20" s="77" t="s">
        <v>104</v>
      </c>
      <c r="B20" s="59" t="s">
        <v>105</v>
      </c>
      <c r="C20" s="28" t="s">
        <v>75</v>
      </c>
      <c r="D20" s="72" t="s">
        <v>76</v>
      </c>
      <c r="E20" s="75">
        <v>35</v>
      </c>
      <c r="F20" s="76">
        <f>E20*1774/1000</f>
        <v>62.09</v>
      </c>
      <c r="G20" s="31" t="s">
        <v>77</v>
      </c>
      <c r="H20" s="64" t="s">
        <v>106</v>
      </c>
      <c r="I20" s="28" t="s">
        <v>79</v>
      </c>
      <c r="J20" s="64" t="s">
        <v>107</v>
      </c>
      <c r="K20" s="28" t="s">
        <v>61</v>
      </c>
      <c r="L20" s="28">
        <v>1</v>
      </c>
      <c r="M20" s="72">
        <v>8</v>
      </c>
      <c r="N20" s="33"/>
      <c r="O20" s="34"/>
      <c r="P20" s="37"/>
      <c r="Q20" s="36">
        <f t="shared" si="0"/>
        <v>904</v>
      </c>
      <c r="R20" s="33">
        <f t="shared" si="1"/>
        <v>786.17886178861795</v>
      </c>
      <c r="S20" s="36">
        <f t="shared" si="2"/>
        <v>802</v>
      </c>
      <c r="T20" s="33">
        <f t="shared" si="3"/>
        <v>697</v>
      </c>
      <c r="U20" s="37"/>
      <c r="V20" s="67">
        <v>967</v>
      </c>
      <c r="W20" s="16">
        <f t="shared" si="4"/>
        <v>7736</v>
      </c>
      <c r="X20" s="37"/>
      <c r="Y20" s="40">
        <v>857.31</v>
      </c>
      <c r="Z20" s="17">
        <f t="shared" si="5"/>
        <v>6858.48</v>
      </c>
      <c r="AA20" s="37"/>
      <c r="AB20" s="73">
        <v>638.29999999999995</v>
      </c>
      <c r="AC20" s="69">
        <f t="shared" si="6"/>
        <v>5106.3999999999996</v>
      </c>
    </row>
    <row r="21" spans="1:29" ht="99.2" customHeight="1">
      <c r="A21" s="77" t="s">
        <v>234</v>
      </c>
      <c r="B21" s="59" t="s">
        <v>108</v>
      </c>
      <c r="C21" s="60" t="s">
        <v>75</v>
      </c>
      <c r="D21" s="60" t="s">
        <v>76</v>
      </c>
      <c r="E21" s="61">
        <v>25</v>
      </c>
      <c r="F21" s="62">
        <f>E21*1774/1000</f>
        <v>44.35</v>
      </c>
      <c r="G21" s="63" t="s">
        <v>77</v>
      </c>
      <c r="H21" s="63" t="s">
        <v>109</v>
      </c>
      <c r="I21" s="60" t="s">
        <v>79</v>
      </c>
      <c r="J21" s="64" t="s">
        <v>110</v>
      </c>
      <c r="K21" s="60" t="s">
        <v>61</v>
      </c>
      <c r="L21" s="60">
        <v>1</v>
      </c>
      <c r="M21" s="60">
        <v>5</v>
      </c>
      <c r="N21" s="65"/>
      <c r="O21" s="66"/>
      <c r="P21" s="37"/>
      <c r="Q21" s="36">
        <f t="shared" si="0"/>
        <v>904</v>
      </c>
      <c r="R21" s="33">
        <f t="shared" si="1"/>
        <v>786.17886178861795</v>
      </c>
      <c r="S21" s="36">
        <f t="shared" si="2"/>
        <v>802</v>
      </c>
      <c r="T21" s="33">
        <f t="shared" si="3"/>
        <v>697</v>
      </c>
      <c r="U21" s="37"/>
      <c r="V21" s="67">
        <v>967</v>
      </c>
      <c r="W21" s="16">
        <f t="shared" si="4"/>
        <v>4835</v>
      </c>
      <c r="X21" s="37"/>
      <c r="Y21" s="40">
        <v>857.31</v>
      </c>
      <c r="Z21" s="17">
        <f t="shared" si="5"/>
        <v>4286.5499999999993</v>
      </c>
      <c r="AA21" s="37"/>
      <c r="AB21" s="73">
        <v>638.29999999999995</v>
      </c>
      <c r="AC21" s="69">
        <f t="shared" si="6"/>
        <v>3191.5</v>
      </c>
    </row>
    <row r="22" spans="1:29" ht="99.2" customHeight="1">
      <c r="A22" s="70" t="s">
        <v>111</v>
      </c>
      <c r="B22" s="71" t="s">
        <v>112</v>
      </c>
      <c r="C22" s="28" t="s">
        <v>75</v>
      </c>
      <c r="D22" s="72" t="s">
        <v>83</v>
      </c>
      <c r="E22" s="72" t="s">
        <v>83</v>
      </c>
      <c r="F22" s="72" t="s">
        <v>83</v>
      </c>
      <c r="G22" s="31" t="s">
        <v>77</v>
      </c>
      <c r="H22" s="64" t="s">
        <v>113</v>
      </c>
      <c r="I22" s="28" t="s">
        <v>79</v>
      </c>
      <c r="J22" s="64" t="s">
        <v>114</v>
      </c>
      <c r="K22" s="28" t="s">
        <v>61</v>
      </c>
      <c r="L22" s="28">
        <v>1</v>
      </c>
      <c r="M22" s="72">
        <v>5</v>
      </c>
      <c r="N22" s="33"/>
      <c r="O22" s="34"/>
      <c r="P22" s="37"/>
      <c r="Q22" s="36">
        <f t="shared" si="0"/>
        <v>516</v>
      </c>
      <c r="R22" s="33">
        <f t="shared" si="1"/>
        <v>448.78048780487808</v>
      </c>
      <c r="S22" s="36">
        <f t="shared" si="2"/>
        <v>503</v>
      </c>
      <c r="T22" s="33">
        <f t="shared" si="3"/>
        <v>437</v>
      </c>
      <c r="U22" s="37"/>
      <c r="V22" s="67">
        <v>552</v>
      </c>
      <c r="W22" s="16">
        <f t="shared" si="4"/>
        <v>2760</v>
      </c>
      <c r="X22" s="37"/>
      <c r="Y22" s="40">
        <v>537.51</v>
      </c>
      <c r="Z22" s="17">
        <f t="shared" si="5"/>
        <v>2687.55</v>
      </c>
      <c r="AA22" s="37"/>
      <c r="AB22" s="73">
        <v>343.1</v>
      </c>
      <c r="AC22" s="69">
        <f t="shared" si="6"/>
        <v>1715.5</v>
      </c>
    </row>
    <row r="23" spans="1:29" ht="99.2" customHeight="1">
      <c r="A23" s="77" t="s">
        <v>115</v>
      </c>
      <c r="B23" s="59" t="s">
        <v>116</v>
      </c>
      <c r="C23" s="60" t="s">
        <v>75</v>
      </c>
      <c r="D23" s="60" t="s">
        <v>76</v>
      </c>
      <c r="E23" s="61">
        <v>15</v>
      </c>
      <c r="F23" s="62">
        <f>E23*1774/1000</f>
        <v>26.61</v>
      </c>
      <c r="G23" s="63" t="s">
        <v>77</v>
      </c>
      <c r="H23" s="63" t="s">
        <v>117</v>
      </c>
      <c r="I23" s="60" t="s">
        <v>79</v>
      </c>
      <c r="J23" s="64" t="s">
        <v>118</v>
      </c>
      <c r="K23" s="28" t="s">
        <v>61</v>
      </c>
      <c r="L23" s="28">
        <v>1</v>
      </c>
      <c r="M23" s="72">
        <v>5</v>
      </c>
      <c r="N23" s="33"/>
      <c r="O23" s="34"/>
      <c r="P23" s="37"/>
      <c r="Q23" s="36">
        <f t="shared" si="0"/>
        <v>904</v>
      </c>
      <c r="R23" s="33">
        <f t="shared" si="1"/>
        <v>786.17886178861795</v>
      </c>
      <c r="S23" s="36">
        <f t="shared" si="2"/>
        <v>802</v>
      </c>
      <c r="T23" s="33">
        <f t="shared" si="3"/>
        <v>697</v>
      </c>
      <c r="U23" s="37"/>
      <c r="V23" s="67">
        <v>967</v>
      </c>
      <c r="W23" s="16">
        <f t="shared" si="4"/>
        <v>4835</v>
      </c>
      <c r="X23" s="37"/>
      <c r="Y23" s="40">
        <v>857.31</v>
      </c>
      <c r="Z23" s="17">
        <f t="shared" si="5"/>
        <v>4286.5499999999993</v>
      </c>
      <c r="AA23" s="37"/>
      <c r="AB23" s="73">
        <v>638.29999999999995</v>
      </c>
      <c r="AC23" s="69">
        <f t="shared" si="6"/>
        <v>3191.5</v>
      </c>
    </row>
    <row r="24" spans="1:29" ht="99.2" customHeight="1">
      <c r="A24" s="78" t="s">
        <v>119</v>
      </c>
      <c r="B24" s="79" t="s">
        <v>120</v>
      </c>
      <c r="C24" s="28" t="s">
        <v>75</v>
      </c>
      <c r="D24" s="72" t="s">
        <v>76</v>
      </c>
      <c r="E24" s="75">
        <v>10</v>
      </c>
      <c r="F24" s="76">
        <f>E24*1774/1000</f>
        <v>17.739999999999998</v>
      </c>
      <c r="G24" s="31" t="s">
        <v>77</v>
      </c>
      <c r="H24" s="64" t="s">
        <v>121</v>
      </c>
      <c r="I24" s="28" t="s">
        <v>79</v>
      </c>
      <c r="J24" s="64" t="s">
        <v>122</v>
      </c>
      <c r="K24" s="28" t="s">
        <v>61</v>
      </c>
      <c r="L24" s="28">
        <v>1</v>
      </c>
      <c r="M24" s="72">
        <v>5</v>
      </c>
      <c r="N24" s="33"/>
      <c r="O24" s="34"/>
      <c r="P24" s="37"/>
      <c r="Q24" s="36">
        <f t="shared" si="0"/>
        <v>904</v>
      </c>
      <c r="R24" s="33">
        <f t="shared" si="1"/>
        <v>786.17886178861795</v>
      </c>
      <c r="S24" s="36">
        <f t="shared" si="2"/>
        <v>802</v>
      </c>
      <c r="T24" s="33">
        <f t="shared" si="3"/>
        <v>697</v>
      </c>
      <c r="U24" s="37"/>
      <c r="V24" s="67">
        <v>967</v>
      </c>
      <c r="W24" s="16">
        <f t="shared" si="4"/>
        <v>4835</v>
      </c>
      <c r="X24" s="37"/>
      <c r="Y24" s="40">
        <v>857.31</v>
      </c>
      <c r="Z24" s="17">
        <f t="shared" si="5"/>
        <v>4286.5499999999993</v>
      </c>
      <c r="AA24" s="37"/>
      <c r="AB24" s="73">
        <v>638.29999999999995</v>
      </c>
      <c r="AC24" s="69">
        <f t="shared" si="6"/>
        <v>3191.5</v>
      </c>
    </row>
    <row r="25" spans="1:29" ht="99.2" customHeight="1">
      <c r="A25" s="77" t="s">
        <v>123</v>
      </c>
      <c r="B25" s="59" t="s">
        <v>124</v>
      </c>
      <c r="C25" s="60" t="s">
        <v>75</v>
      </c>
      <c r="D25" s="60" t="s">
        <v>76</v>
      </c>
      <c r="E25" s="61">
        <v>20</v>
      </c>
      <c r="F25" s="62">
        <f>E25*1774/1000</f>
        <v>35.479999999999997</v>
      </c>
      <c r="G25" s="63" t="s">
        <v>77</v>
      </c>
      <c r="H25" s="63" t="s">
        <v>125</v>
      </c>
      <c r="I25" s="60" t="s">
        <v>79</v>
      </c>
      <c r="J25" s="64" t="s">
        <v>92</v>
      </c>
      <c r="K25" s="60" t="s">
        <v>61</v>
      </c>
      <c r="L25" s="60">
        <v>1</v>
      </c>
      <c r="M25" s="60">
        <v>5</v>
      </c>
      <c r="N25" s="65"/>
      <c r="O25" s="66"/>
      <c r="P25" s="37"/>
      <c r="Q25" s="36">
        <f t="shared" si="0"/>
        <v>904</v>
      </c>
      <c r="R25" s="33">
        <f t="shared" si="1"/>
        <v>786.17886178861795</v>
      </c>
      <c r="S25" s="36">
        <f t="shared" si="2"/>
        <v>802</v>
      </c>
      <c r="T25" s="33">
        <f t="shared" si="3"/>
        <v>697</v>
      </c>
      <c r="U25" s="37"/>
      <c r="V25" s="67">
        <v>967</v>
      </c>
      <c r="W25" s="16">
        <f t="shared" si="4"/>
        <v>4835</v>
      </c>
      <c r="X25" s="37"/>
      <c r="Y25" s="40">
        <v>857.31</v>
      </c>
      <c r="Z25" s="17">
        <f t="shared" si="5"/>
        <v>4286.5499999999993</v>
      </c>
      <c r="AA25" s="37"/>
      <c r="AB25" s="73">
        <v>638.29999999999995</v>
      </c>
      <c r="AC25" s="69">
        <f t="shared" si="6"/>
        <v>3191.5</v>
      </c>
    </row>
    <row r="26" spans="1:29" ht="99.2" customHeight="1">
      <c r="A26" s="77" t="s">
        <v>126</v>
      </c>
      <c r="B26" s="59" t="s">
        <v>127</v>
      </c>
      <c r="C26" s="28" t="s">
        <v>75</v>
      </c>
      <c r="D26" s="72" t="s">
        <v>76</v>
      </c>
      <c r="E26" s="75">
        <v>13</v>
      </c>
      <c r="F26" s="76">
        <f>E26*1774/1000</f>
        <v>23.062000000000001</v>
      </c>
      <c r="G26" s="31" t="s">
        <v>77</v>
      </c>
      <c r="H26" s="64" t="s">
        <v>128</v>
      </c>
      <c r="I26" s="28" t="s">
        <v>79</v>
      </c>
      <c r="J26" s="64" t="s">
        <v>129</v>
      </c>
      <c r="K26" s="28" t="s">
        <v>61</v>
      </c>
      <c r="L26" s="28">
        <v>1</v>
      </c>
      <c r="M26" s="72">
        <v>5</v>
      </c>
      <c r="N26" s="33"/>
      <c r="O26" s="34"/>
      <c r="P26" s="37"/>
      <c r="Q26" s="36">
        <f t="shared" si="0"/>
        <v>904</v>
      </c>
      <c r="R26" s="33">
        <f t="shared" si="1"/>
        <v>786.17886178861795</v>
      </c>
      <c r="S26" s="36">
        <f t="shared" si="2"/>
        <v>802</v>
      </c>
      <c r="T26" s="33">
        <f t="shared" si="3"/>
        <v>697</v>
      </c>
      <c r="U26" s="37"/>
      <c r="V26" s="67">
        <v>967</v>
      </c>
      <c r="W26" s="16">
        <f t="shared" si="4"/>
        <v>4835</v>
      </c>
      <c r="X26" s="37"/>
      <c r="Y26" s="40">
        <v>857.31</v>
      </c>
      <c r="Z26" s="17">
        <f t="shared" si="5"/>
        <v>4286.5499999999993</v>
      </c>
      <c r="AA26" s="37"/>
      <c r="AB26" s="73">
        <v>638.29999999999995</v>
      </c>
      <c r="AC26" s="69">
        <f t="shared" si="6"/>
        <v>3191.5</v>
      </c>
    </row>
    <row r="27" spans="1:29" ht="99.2" customHeight="1">
      <c r="A27" s="77" t="s">
        <v>130</v>
      </c>
      <c r="B27" s="59" t="s">
        <v>131</v>
      </c>
      <c r="C27" s="60" t="s">
        <v>75</v>
      </c>
      <c r="D27" s="60" t="s">
        <v>76</v>
      </c>
      <c r="E27" s="61">
        <v>15</v>
      </c>
      <c r="F27" s="62">
        <f>E27*1774/1000</f>
        <v>26.61</v>
      </c>
      <c r="G27" s="63" t="s">
        <v>77</v>
      </c>
      <c r="H27" s="63" t="s">
        <v>132</v>
      </c>
      <c r="I27" s="60" t="s">
        <v>79</v>
      </c>
      <c r="J27" s="64" t="s">
        <v>133</v>
      </c>
      <c r="K27" s="60" t="s">
        <v>61</v>
      </c>
      <c r="L27" s="60">
        <v>1</v>
      </c>
      <c r="M27" s="60">
        <v>5</v>
      </c>
      <c r="N27" s="65"/>
      <c r="O27" s="66"/>
      <c r="P27" s="37"/>
      <c r="Q27" s="36">
        <f t="shared" si="0"/>
        <v>904</v>
      </c>
      <c r="R27" s="33">
        <f t="shared" si="1"/>
        <v>786.17886178861795</v>
      </c>
      <c r="S27" s="36">
        <f t="shared" si="2"/>
        <v>802</v>
      </c>
      <c r="T27" s="33">
        <f t="shared" si="3"/>
        <v>697</v>
      </c>
      <c r="U27" s="37"/>
      <c r="V27" s="67">
        <v>967</v>
      </c>
      <c r="W27" s="16">
        <f t="shared" si="4"/>
        <v>4835</v>
      </c>
      <c r="X27" s="37"/>
      <c r="Y27" s="40">
        <v>857.31</v>
      </c>
      <c r="Z27" s="17">
        <f t="shared" si="5"/>
        <v>4286.5499999999993</v>
      </c>
      <c r="AA27" s="37"/>
      <c r="AB27" s="73">
        <v>638.29999999999995</v>
      </c>
      <c r="AC27" s="69">
        <f t="shared" si="6"/>
        <v>3191.5</v>
      </c>
    </row>
    <row r="28" spans="1:29" ht="127.5" customHeight="1">
      <c r="A28" s="80" t="s">
        <v>134</v>
      </c>
      <c r="B28" s="81" t="s">
        <v>135</v>
      </c>
      <c r="C28" s="82" t="s">
        <v>75</v>
      </c>
      <c r="D28" s="82" t="s">
        <v>83</v>
      </c>
      <c r="E28" s="82"/>
      <c r="F28" s="82"/>
      <c r="G28" s="31" t="s">
        <v>77</v>
      </c>
      <c r="H28" s="64" t="s">
        <v>136</v>
      </c>
      <c r="I28" s="83" t="s">
        <v>137</v>
      </c>
      <c r="J28" s="64" t="s">
        <v>138</v>
      </c>
      <c r="K28" s="82" t="s">
        <v>61</v>
      </c>
      <c r="L28" s="82">
        <v>1</v>
      </c>
      <c r="M28" s="72">
        <v>5</v>
      </c>
      <c r="N28" s="33"/>
      <c r="O28" s="34"/>
      <c r="P28" s="37"/>
      <c r="Q28" s="36">
        <f t="shared" si="0"/>
        <v>790</v>
      </c>
      <c r="R28" s="33">
        <f t="shared" si="1"/>
        <v>686.99186991869919</v>
      </c>
      <c r="S28" s="36">
        <f t="shared" si="2"/>
        <v>503</v>
      </c>
      <c r="T28" s="33">
        <f t="shared" si="3"/>
        <v>437</v>
      </c>
      <c r="U28" s="37"/>
      <c r="V28" s="67">
        <v>845</v>
      </c>
      <c r="W28" s="16">
        <f t="shared" si="4"/>
        <v>4225</v>
      </c>
      <c r="X28" s="37"/>
      <c r="Y28" s="40">
        <v>537.51</v>
      </c>
      <c r="Z28" s="17">
        <f t="shared" si="5"/>
        <v>2687.55</v>
      </c>
      <c r="AA28" s="37"/>
      <c r="AB28" s="73">
        <v>343.1</v>
      </c>
      <c r="AC28" s="69">
        <f t="shared" si="6"/>
        <v>1715.5</v>
      </c>
    </row>
    <row r="29" spans="1:29" ht="99.2" customHeight="1">
      <c r="A29" s="77" t="s">
        <v>139</v>
      </c>
      <c r="B29" s="59" t="s">
        <v>127</v>
      </c>
      <c r="C29" s="60" t="s">
        <v>75</v>
      </c>
      <c r="D29" s="60" t="s">
        <v>76</v>
      </c>
      <c r="E29" s="61">
        <v>10</v>
      </c>
      <c r="F29" s="62">
        <f>E29*1774/1000</f>
        <v>17.739999999999998</v>
      </c>
      <c r="G29" s="63" t="s">
        <v>77</v>
      </c>
      <c r="H29" s="63" t="s">
        <v>140</v>
      </c>
      <c r="I29" s="60" t="s">
        <v>79</v>
      </c>
      <c r="J29" s="64" t="s">
        <v>141</v>
      </c>
      <c r="K29" s="60" t="s">
        <v>61</v>
      </c>
      <c r="L29" s="60">
        <v>1</v>
      </c>
      <c r="M29" s="60">
        <v>5</v>
      </c>
      <c r="N29" s="65"/>
      <c r="O29" s="66"/>
      <c r="P29" s="37"/>
      <c r="Q29" s="36">
        <f t="shared" si="0"/>
        <v>904</v>
      </c>
      <c r="R29" s="33">
        <f t="shared" si="1"/>
        <v>786.17886178861795</v>
      </c>
      <c r="S29" s="36">
        <f t="shared" si="2"/>
        <v>802</v>
      </c>
      <c r="T29" s="33">
        <f t="shared" si="3"/>
        <v>697</v>
      </c>
      <c r="U29" s="37"/>
      <c r="V29" s="67">
        <v>967</v>
      </c>
      <c r="W29" s="16">
        <f t="shared" si="4"/>
        <v>4835</v>
      </c>
      <c r="X29" s="37"/>
      <c r="Y29" s="40">
        <v>857.31</v>
      </c>
      <c r="Z29" s="17">
        <f t="shared" si="5"/>
        <v>4286.5499999999993</v>
      </c>
      <c r="AA29" s="37"/>
      <c r="AB29" s="73">
        <v>638.29999999999995</v>
      </c>
      <c r="AC29" s="69">
        <f t="shared" si="6"/>
        <v>3191.5</v>
      </c>
    </row>
    <row r="30" spans="1:29" ht="96.4" customHeight="1">
      <c r="A30" s="70" t="s">
        <v>142</v>
      </c>
      <c r="B30" s="71" t="s">
        <v>143</v>
      </c>
      <c r="C30" s="28" t="s">
        <v>75</v>
      </c>
      <c r="D30" s="28" t="s">
        <v>83</v>
      </c>
      <c r="E30" s="28" t="s">
        <v>83</v>
      </c>
      <c r="F30" s="28" t="s">
        <v>83</v>
      </c>
      <c r="G30" s="31" t="s">
        <v>77</v>
      </c>
      <c r="H30" s="64" t="s">
        <v>144</v>
      </c>
      <c r="I30" s="28" t="s">
        <v>79</v>
      </c>
      <c r="J30" s="64" t="s">
        <v>145</v>
      </c>
      <c r="K30" s="28" t="s">
        <v>61</v>
      </c>
      <c r="L30" s="28">
        <v>1</v>
      </c>
      <c r="M30" s="72">
        <v>5</v>
      </c>
      <c r="N30" s="33"/>
      <c r="O30" s="34"/>
      <c r="P30" s="37"/>
      <c r="Q30" s="36">
        <f t="shared" si="0"/>
        <v>516</v>
      </c>
      <c r="R30" s="33">
        <f t="shared" si="1"/>
        <v>448.78048780487808</v>
      </c>
      <c r="S30" s="36">
        <f t="shared" si="2"/>
        <v>503</v>
      </c>
      <c r="T30" s="33">
        <f t="shared" si="3"/>
        <v>437</v>
      </c>
      <c r="U30" s="37"/>
      <c r="V30" s="67">
        <v>552</v>
      </c>
      <c r="W30" s="16">
        <f t="shared" si="4"/>
        <v>2760</v>
      </c>
      <c r="X30" s="37"/>
      <c r="Y30" s="40">
        <v>537.51</v>
      </c>
      <c r="Z30" s="17">
        <f t="shared" si="5"/>
        <v>2687.55</v>
      </c>
      <c r="AA30" s="37"/>
      <c r="AB30" s="73">
        <v>343.1</v>
      </c>
      <c r="AC30" s="69">
        <f t="shared" si="6"/>
        <v>1715.5</v>
      </c>
    </row>
    <row r="31" spans="1:29" ht="96.4" customHeight="1">
      <c r="A31" s="60" t="s">
        <v>146</v>
      </c>
      <c r="B31" s="63" t="s">
        <v>147</v>
      </c>
      <c r="C31" s="60" t="s">
        <v>75</v>
      </c>
      <c r="D31" s="60" t="s">
        <v>83</v>
      </c>
      <c r="E31" s="61" t="s">
        <v>83</v>
      </c>
      <c r="F31" s="62" t="s">
        <v>83</v>
      </c>
      <c r="G31" s="63" t="s">
        <v>77</v>
      </c>
      <c r="H31" s="63" t="s">
        <v>148</v>
      </c>
      <c r="I31" s="60" t="s">
        <v>79</v>
      </c>
      <c r="J31" s="63" t="s">
        <v>149</v>
      </c>
      <c r="K31" s="60" t="s">
        <v>61</v>
      </c>
      <c r="L31" s="60">
        <v>1</v>
      </c>
      <c r="M31" s="60">
        <v>5</v>
      </c>
      <c r="N31" s="65"/>
      <c r="O31" s="66"/>
      <c r="P31" s="37"/>
      <c r="Q31" s="36">
        <f t="shared" si="0"/>
        <v>516</v>
      </c>
      <c r="R31" s="33">
        <f t="shared" si="1"/>
        <v>448.78048780487808</v>
      </c>
      <c r="S31" s="36">
        <f t="shared" si="2"/>
        <v>503</v>
      </c>
      <c r="T31" s="33">
        <f t="shared" si="3"/>
        <v>437</v>
      </c>
      <c r="U31" s="37"/>
      <c r="V31" s="67">
        <v>552</v>
      </c>
      <c r="W31" s="16">
        <f t="shared" si="4"/>
        <v>2760</v>
      </c>
      <c r="X31" s="37"/>
      <c r="Y31" s="40">
        <v>537.51</v>
      </c>
      <c r="Z31" s="17">
        <f t="shared" si="5"/>
        <v>2687.55</v>
      </c>
      <c r="AA31" s="37"/>
      <c r="AB31" s="73">
        <v>343.1</v>
      </c>
      <c r="AC31" s="69">
        <f t="shared" si="6"/>
        <v>1715.5</v>
      </c>
    </row>
    <row r="32" spans="1:29" ht="127.5" customHeight="1">
      <c r="A32" s="80" t="s">
        <v>150</v>
      </c>
      <c r="B32" s="84" t="s">
        <v>151</v>
      </c>
      <c r="C32" s="82" t="s">
        <v>75</v>
      </c>
      <c r="D32" s="82" t="s">
        <v>83</v>
      </c>
      <c r="E32" s="82"/>
      <c r="F32" s="82"/>
      <c r="G32" s="31" t="s">
        <v>77</v>
      </c>
      <c r="H32" s="85" t="s">
        <v>152</v>
      </c>
      <c r="I32" s="83" t="s">
        <v>137</v>
      </c>
      <c r="J32" s="86" t="s">
        <v>153</v>
      </c>
      <c r="K32" s="82" t="s">
        <v>61</v>
      </c>
      <c r="L32" s="82">
        <v>1</v>
      </c>
      <c r="M32" s="72">
        <v>5</v>
      </c>
      <c r="N32" s="33"/>
      <c r="O32" s="34"/>
      <c r="P32" s="37"/>
      <c r="Q32" s="36">
        <f t="shared" si="0"/>
        <v>790</v>
      </c>
      <c r="R32" s="33">
        <f t="shared" si="1"/>
        <v>686.99186991869919</v>
      </c>
      <c r="S32" s="36">
        <f t="shared" si="2"/>
        <v>0</v>
      </c>
      <c r="T32" s="33">
        <f t="shared" si="3"/>
        <v>0</v>
      </c>
      <c r="U32" s="37"/>
      <c r="V32" s="87">
        <v>845</v>
      </c>
      <c r="W32" s="16">
        <f t="shared" si="4"/>
        <v>4225</v>
      </c>
      <c r="X32" s="37"/>
      <c r="Y32" s="40"/>
      <c r="Z32" s="88"/>
      <c r="AA32" s="37"/>
      <c r="AB32" s="73"/>
      <c r="AC32" s="89"/>
    </row>
    <row r="33" spans="1:1019" ht="127.5" customHeight="1">
      <c r="A33" s="80" t="s">
        <v>235</v>
      </c>
      <c r="B33" s="84" t="s">
        <v>154</v>
      </c>
      <c r="C33" s="60" t="s">
        <v>75</v>
      </c>
      <c r="D33" s="60" t="s">
        <v>83</v>
      </c>
      <c r="E33" s="61"/>
      <c r="F33" s="62"/>
      <c r="G33" s="63" t="s">
        <v>77</v>
      </c>
      <c r="H33" s="63" t="s">
        <v>155</v>
      </c>
      <c r="I33" s="83" t="s">
        <v>137</v>
      </c>
      <c r="J33" s="90" t="s">
        <v>153</v>
      </c>
      <c r="K33" s="60" t="s">
        <v>61</v>
      </c>
      <c r="L33" s="60">
        <v>1</v>
      </c>
      <c r="M33" s="60">
        <v>5</v>
      </c>
      <c r="N33" s="65"/>
      <c r="O33" s="66"/>
      <c r="P33" s="37"/>
      <c r="Q33" s="36">
        <f t="shared" si="0"/>
        <v>790</v>
      </c>
      <c r="R33" s="33">
        <f t="shared" si="1"/>
        <v>686.99186991869919</v>
      </c>
      <c r="S33" s="36">
        <f t="shared" si="2"/>
        <v>0</v>
      </c>
      <c r="T33" s="33">
        <f t="shared" si="3"/>
        <v>0</v>
      </c>
      <c r="U33" s="37"/>
      <c r="V33" s="87">
        <v>845</v>
      </c>
      <c r="W33" s="16">
        <f>$M33*$M33*V33</f>
        <v>21125</v>
      </c>
      <c r="X33" s="37"/>
      <c r="Y33" s="40"/>
      <c r="Z33" s="88"/>
      <c r="AA33" s="37"/>
      <c r="AB33" s="73"/>
      <c r="AC33" s="89"/>
    </row>
    <row r="34" spans="1:1019" ht="127.5" customHeight="1">
      <c r="A34" s="77" t="s">
        <v>156</v>
      </c>
      <c r="B34" s="91" t="s">
        <v>157</v>
      </c>
      <c r="C34" s="82" t="s">
        <v>75</v>
      </c>
      <c r="D34" s="28" t="s">
        <v>76</v>
      </c>
      <c r="E34" s="29">
        <v>10</v>
      </c>
      <c r="F34" s="30">
        <v>17.739999999999998</v>
      </c>
      <c r="G34" s="31" t="s">
        <v>77</v>
      </c>
      <c r="H34" s="31" t="s">
        <v>158</v>
      </c>
      <c r="I34" s="83" t="s">
        <v>159</v>
      </c>
      <c r="J34" s="86" t="s">
        <v>153</v>
      </c>
      <c r="K34" s="82" t="s">
        <v>61</v>
      </c>
      <c r="L34" s="82">
        <v>1</v>
      </c>
      <c r="M34" s="72">
        <v>5</v>
      </c>
      <c r="N34" s="33"/>
      <c r="O34" s="34"/>
      <c r="P34" s="37"/>
      <c r="Q34" s="36">
        <f t="shared" si="0"/>
        <v>0</v>
      </c>
      <c r="R34" s="33">
        <f t="shared" si="1"/>
        <v>0</v>
      </c>
      <c r="S34" s="36">
        <f t="shared" si="2"/>
        <v>0</v>
      </c>
      <c r="T34" s="33">
        <f t="shared" si="3"/>
        <v>0</v>
      </c>
      <c r="U34" s="37"/>
      <c r="V34" s="87">
        <v>0</v>
      </c>
      <c r="W34" s="16">
        <f>$M34*$M34*V34</f>
        <v>0</v>
      </c>
      <c r="X34" s="37"/>
      <c r="Y34" s="40"/>
      <c r="Z34" s="88"/>
      <c r="AA34" s="37"/>
      <c r="AB34" s="73"/>
      <c r="AC34" s="89"/>
    </row>
    <row r="35" spans="1:1019" ht="127.5" customHeight="1">
      <c r="A35" s="80" t="s">
        <v>160</v>
      </c>
      <c r="B35" s="92" t="s">
        <v>161</v>
      </c>
      <c r="C35" s="60" t="s">
        <v>75</v>
      </c>
      <c r="D35" s="60" t="s">
        <v>83</v>
      </c>
      <c r="E35" s="61"/>
      <c r="F35" s="62"/>
      <c r="G35" s="90" t="s">
        <v>77</v>
      </c>
      <c r="H35" s="90" t="s">
        <v>162</v>
      </c>
      <c r="I35" s="83" t="s">
        <v>159</v>
      </c>
      <c r="J35" s="90" t="s">
        <v>153</v>
      </c>
      <c r="K35" s="60" t="s">
        <v>61</v>
      </c>
      <c r="L35" s="60">
        <v>1</v>
      </c>
      <c r="M35" s="60">
        <v>5</v>
      </c>
      <c r="N35" s="65"/>
      <c r="O35" s="66"/>
      <c r="P35" s="37"/>
      <c r="Q35" s="36">
        <f t="shared" si="0"/>
        <v>0</v>
      </c>
      <c r="R35" s="33">
        <f t="shared" si="1"/>
        <v>0</v>
      </c>
      <c r="S35" s="36">
        <f t="shared" si="2"/>
        <v>0</v>
      </c>
      <c r="T35" s="33">
        <f t="shared" si="3"/>
        <v>0</v>
      </c>
      <c r="U35" s="37"/>
      <c r="V35" s="87">
        <v>0</v>
      </c>
      <c r="W35" s="16">
        <f>$L35*$M35*V35</f>
        <v>0</v>
      </c>
      <c r="X35" s="37"/>
      <c r="Y35" s="40"/>
      <c r="Z35" s="88"/>
      <c r="AA35" s="37"/>
      <c r="AB35" s="73"/>
      <c r="AC35" s="89"/>
    </row>
    <row r="36" spans="1:1019" ht="42.6" customHeight="1">
      <c r="A36" s="93"/>
      <c r="B36" s="42"/>
      <c r="C36" s="94"/>
      <c r="D36" s="94"/>
      <c r="E36" s="94"/>
      <c r="F36" s="94"/>
      <c r="G36" s="44"/>
      <c r="H36" s="44"/>
      <c r="I36" s="94"/>
      <c r="J36" s="95"/>
      <c r="K36" s="94"/>
      <c r="L36" s="94"/>
      <c r="M36" s="166" t="s">
        <v>62</v>
      </c>
      <c r="N36" s="166"/>
      <c r="O36" s="45"/>
      <c r="P36" s="96"/>
      <c r="Q36" s="97"/>
      <c r="U36" s="96"/>
      <c r="V36" s="98" t="s">
        <v>163</v>
      </c>
      <c r="W36" s="52">
        <f>SUM(W13:W32)</f>
        <v>84682</v>
      </c>
      <c r="X36" s="96"/>
      <c r="Y36" s="99" t="s">
        <v>163</v>
      </c>
      <c r="Z36" s="53">
        <f>SUM(Z13:Z31)</f>
        <v>72197.310000000027</v>
      </c>
      <c r="AA36" s="100"/>
      <c r="AB36" s="101" t="s">
        <v>163</v>
      </c>
      <c r="AC36" s="54">
        <f>SUM(AC13:AC31)</f>
        <v>51184.3</v>
      </c>
    </row>
    <row r="37" spans="1:1019" ht="15.75">
      <c r="A37" s="41"/>
      <c r="B37" s="42"/>
      <c r="C37" s="43"/>
      <c r="D37" s="43"/>
      <c r="E37" s="43"/>
      <c r="F37" s="43"/>
      <c r="G37" s="44"/>
      <c r="H37" s="44"/>
      <c r="I37" s="43"/>
      <c r="J37" s="95"/>
      <c r="K37" s="43"/>
      <c r="L37" s="43"/>
      <c r="M37" s="43"/>
      <c r="N37" s="100"/>
      <c r="O37" s="96"/>
      <c r="P37" s="96"/>
    </row>
    <row r="38" spans="1:1019" ht="17.100000000000001" customHeight="1">
      <c r="B38" s="164" t="s">
        <v>164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02"/>
      <c r="N38" s="46"/>
      <c r="O38" s="46"/>
      <c r="P38" s="46"/>
      <c r="HT38" s="4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</row>
    <row r="39" spans="1:1019" ht="17.100000000000001" customHeight="1">
      <c r="B39" s="103" t="s">
        <v>165</v>
      </c>
      <c r="C39" s="104"/>
      <c r="D39" s="104"/>
      <c r="E39" s="104"/>
      <c r="F39" s="104"/>
      <c r="G39" s="104"/>
      <c r="H39" s="104"/>
      <c r="I39" s="104"/>
      <c r="J39" s="104"/>
      <c r="N39" s="46"/>
      <c r="O39" s="47"/>
      <c r="P39" s="47"/>
      <c r="HT39" s="4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</row>
    <row r="40" spans="1:1019" ht="28.35" customHeight="1">
      <c r="B40" s="163" t="s">
        <v>64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N40" s="46"/>
      <c r="O40" s="47"/>
      <c r="P40" s="47"/>
      <c r="HT40" s="4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</row>
    <row r="41" spans="1:1019" ht="28.35" customHeight="1">
      <c r="B41" s="163" t="s">
        <v>65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N41" s="46"/>
      <c r="O41" s="47"/>
      <c r="P41" s="47"/>
      <c r="HT41" s="4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</row>
    <row r="42" spans="1:1019" ht="17.100000000000001" customHeight="1">
      <c r="B42" s="164" t="s">
        <v>166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N42" s="46"/>
      <c r="O42" s="47"/>
      <c r="P42" s="47"/>
      <c r="HT42" s="4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</row>
    <row r="43" spans="1:1019" ht="17.100000000000001" customHeight="1">
      <c r="B43" s="163" t="s">
        <v>67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N43" s="46"/>
      <c r="O43" s="47"/>
      <c r="P43" s="47"/>
      <c r="HT43" s="4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</row>
    <row r="44" spans="1:1019" ht="17.100000000000001" customHeight="1">
      <c r="B44" s="179" t="s">
        <v>167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N44" s="46"/>
      <c r="O44" s="46"/>
      <c r="P44" s="46"/>
      <c r="HT44" s="4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</row>
    <row r="45" spans="1:1019" ht="45.75" customHeight="1">
      <c r="K45" s="160" t="str">
        <f>'Zad. 1'!L20</f>
        <v>.......................................................................
(Podpis)</v>
      </c>
      <c r="L45" s="160"/>
      <c r="M45" s="160"/>
      <c r="N45" s="160"/>
      <c r="O45" s="160"/>
      <c r="HT45" s="4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</row>
    <row r="46" spans="1:1019" ht="12.75" customHeight="1">
      <c r="B46" s="104"/>
      <c r="C46" s="104"/>
      <c r="D46" s="104"/>
      <c r="E46" s="104"/>
      <c r="F46" s="104"/>
      <c r="G46" s="104"/>
      <c r="H46" s="104"/>
      <c r="I46" s="104"/>
      <c r="J46" s="104"/>
      <c r="M46" s="160"/>
      <c r="N46" s="160"/>
      <c r="O46" s="46"/>
      <c r="P46" s="46"/>
    </row>
    <row r="47" spans="1:1019" ht="12.75" customHeight="1">
      <c r="M47" s="161"/>
      <c r="N47" s="161"/>
    </row>
    <row r="48" spans="1:1019">
      <c r="M48"/>
      <c r="N48"/>
    </row>
    <row r="49" spans="13:14">
      <c r="M49"/>
      <c r="N49"/>
    </row>
  </sheetData>
  <mergeCells count="39">
    <mergeCell ref="N1:O1"/>
    <mergeCell ref="N2:O2"/>
    <mergeCell ref="A3:O3"/>
    <mergeCell ref="A5:O5"/>
    <mergeCell ref="V5:W5"/>
    <mergeCell ref="Y5:Z5"/>
    <mergeCell ref="AB5:AC5"/>
    <mergeCell ref="V6:W6"/>
    <mergeCell ref="Y6:Z6"/>
    <mergeCell ref="AB6:AC6"/>
    <mergeCell ref="V7:W7"/>
    <mergeCell ref="Y7:Z7"/>
    <mergeCell ref="AB7:AC7"/>
    <mergeCell ref="A8:A11"/>
    <mergeCell ref="B8:B11"/>
    <mergeCell ref="C8:C11"/>
    <mergeCell ref="D8:F8"/>
    <mergeCell ref="G8:H9"/>
    <mergeCell ref="I8:I11"/>
    <mergeCell ref="J8:J11"/>
    <mergeCell ref="K8:K11"/>
    <mergeCell ref="L8:L10"/>
    <mergeCell ref="M8:M10"/>
    <mergeCell ref="O8:O10"/>
    <mergeCell ref="D9:D11"/>
    <mergeCell ref="E9:E11"/>
    <mergeCell ref="F9:F11"/>
    <mergeCell ref="G10:G11"/>
    <mergeCell ref="H10:H11"/>
    <mergeCell ref="M36:N36"/>
    <mergeCell ref="B38:L38"/>
    <mergeCell ref="K45:O45"/>
    <mergeCell ref="M46:N46"/>
    <mergeCell ref="M47:N47"/>
    <mergeCell ref="B40:L40"/>
    <mergeCell ref="B41:L41"/>
    <mergeCell ref="B42:L42"/>
    <mergeCell ref="B43:L43"/>
    <mergeCell ref="B44:L44"/>
  </mergeCells>
  <conditionalFormatting sqref="C14:H14 C16:H16 C18:H18 C20:H20 C22:H22 C24:H24 C26:H26 C28:H28 C34:H34 C30:H30 C32:H32">
    <cfRule type="expression" dxfId="15" priority="2">
      <formula>ISODD(ROW())</formula>
    </cfRule>
  </conditionalFormatting>
  <conditionalFormatting sqref="I30">
    <cfRule type="expression" dxfId="14" priority="3">
      <formula>ISODD(ROW())</formula>
    </cfRule>
  </conditionalFormatting>
  <conditionalFormatting sqref="I26">
    <cfRule type="expression" dxfId="13" priority="4">
      <formula>ISODD(ROW())</formula>
    </cfRule>
  </conditionalFormatting>
  <conditionalFormatting sqref="I24">
    <cfRule type="expression" dxfId="12" priority="5">
      <formula>ISODD(ROW())</formula>
    </cfRule>
  </conditionalFormatting>
  <conditionalFormatting sqref="I22">
    <cfRule type="expression" dxfId="11" priority="6">
      <formula>ISODD(ROW())</formula>
    </cfRule>
  </conditionalFormatting>
  <conditionalFormatting sqref="I18">
    <cfRule type="expression" dxfId="10" priority="7">
      <formula>ISODD(ROW())</formula>
    </cfRule>
  </conditionalFormatting>
  <conditionalFormatting sqref="I20">
    <cfRule type="expression" dxfId="9" priority="8">
      <formula>ISODD(ROW())</formula>
    </cfRule>
  </conditionalFormatting>
  <conditionalFormatting sqref="I14">
    <cfRule type="expression" dxfId="8" priority="9">
      <formula>ISODD(ROW())</formula>
    </cfRule>
  </conditionalFormatting>
  <conditionalFormatting sqref="I16">
    <cfRule type="expression" dxfId="7" priority="10">
      <formula>ISODD(ROW())</formula>
    </cfRule>
  </conditionalFormatting>
  <conditionalFormatting sqref="A16:B16 A14:B14">
    <cfRule type="expression" dxfId="6" priority="11">
      <formula>ISODD(ROW())</formula>
    </cfRule>
  </conditionalFormatting>
  <conditionalFormatting sqref="A22:B22">
    <cfRule type="expression" dxfId="5" priority="12">
      <formula>ISODD(ROW())</formula>
    </cfRule>
  </conditionalFormatting>
  <conditionalFormatting sqref="A30:B30">
    <cfRule type="expression" dxfId="4" priority="13">
      <formula>ISODD(ROW())</formula>
    </cfRule>
  </conditionalFormatting>
  <conditionalFormatting sqref="J13:J14 J16:J30">
    <cfRule type="expression" dxfId="3" priority="14">
      <formula>ISODD(ROW())</formula>
    </cfRule>
  </conditionalFormatting>
  <conditionalFormatting sqref="K34 K14 K16:K18 K20 K22:K24 K26 K28 K30 K32">
    <cfRule type="expression" dxfId="2" priority="15">
      <formula>ISODD(ROW())</formula>
    </cfRule>
  </conditionalFormatting>
  <conditionalFormatting sqref="O34 Q15 O14 O16:O18 O20 O22:O24 O26 O28 O30 O32">
    <cfRule type="expression" dxfId="1" priority="16">
      <formula>ISODD(ROW())</formula>
    </cfRule>
  </conditionalFormatting>
  <conditionalFormatting sqref="L34:N34 P15 L14:N14 L16:N18 L20:N20 L22:N24 L26:N26 L28:N28 L30:N30 L32:N32">
    <cfRule type="expression" dxfId="0" priority="17">
      <formula>ISODD(ROW())</formula>
    </cfRule>
  </conditionalFormatting>
  <pageMargins left="0.59055118110236227" right="0.59055118110236227" top="0.94488188976377963" bottom="0.94488188976377963" header="0.59055118110236227" footer="0.59055118110236227"/>
  <pageSetup paperSize="9" scale="43" firstPageNumber="0" fitToHeight="2" orientation="portrait" r:id="rId1"/>
  <headerFooter>
    <oddFooter>&amp;C&amp;"Times New Roman,Normalny"&amp;12Strona &amp;P</oddFooter>
  </headerFooter>
  <rowBreaks count="1" manualBreakCount="1">
    <brk id="1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</sheetPr>
  <dimension ref="A1:AMJ26"/>
  <sheetViews>
    <sheetView view="pageBreakPreview" topLeftCell="D19" zoomScale="60" zoomScaleNormal="75" workbookViewId="0">
      <selection activeCell="M16" sqref="M16"/>
    </sheetView>
  </sheetViews>
  <sheetFormatPr defaultColWidth="11.5703125" defaultRowHeight="12.75"/>
  <cols>
    <col min="1" max="1" width="5.42578125" style="1" customWidth="1"/>
    <col min="2" max="2" width="39.140625" style="1" customWidth="1"/>
    <col min="3" max="3" width="11.85546875" style="1" customWidth="1"/>
    <col min="4" max="6" width="6.5703125" style="1" customWidth="1"/>
    <col min="7" max="7" width="16.5703125" style="1" customWidth="1"/>
    <col min="8" max="8" width="29" style="1" customWidth="1"/>
    <col min="9" max="9" width="11.7109375" style="2" customWidth="1"/>
    <col min="10" max="10" width="20.42578125" style="2" customWidth="1"/>
    <col min="11" max="11" width="5.5703125" style="2" customWidth="1"/>
    <col min="12" max="12" width="5.5703125" style="1" customWidth="1"/>
    <col min="13" max="13" width="11.7109375" style="1" customWidth="1"/>
    <col min="14" max="15" width="13.28515625" style="1" customWidth="1"/>
    <col min="16" max="16" width="1.5703125" style="1" customWidth="1"/>
    <col min="17" max="25" width="11.5703125" style="1" hidden="1"/>
    <col min="26" max="26" width="4.140625" style="1" hidden="1" customWidth="1"/>
    <col min="27" max="28" width="11.5703125" style="1" hidden="1"/>
    <col min="29" max="29" width="3.140625" style="1" hidden="1" customWidth="1"/>
    <col min="30" max="31" width="11.5703125" style="1" hidden="1"/>
    <col min="32" max="253" width="11.5703125" style="1"/>
    <col min="254" max="254" width="11.5703125" style="4"/>
    <col min="255" max="1020" width="11.5703125" style="3"/>
  </cols>
  <sheetData>
    <row r="1" spans="1:1024" ht="22.7" customHeight="1">
      <c r="A1" s="5"/>
      <c r="B1" s="6" t="s">
        <v>0</v>
      </c>
      <c r="N1" s="176" t="s">
        <v>168</v>
      </c>
      <c r="O1" s="176"/>
      <c r="P1" s="10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1024" ht="15" customHeight="1">
      <c r="A2" s="5"/>
      <c r="N2" s="176"/>
      <c r="O2" s="176"/>
      <c r="P2" s="10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024" s="3" customFormat="1" ht="42.6" customHeight="1">
      <c r="A3" s="183" t="str">
        <f>'Zad. 1'!A3</f>
        <v>Świadczenie uświadczenie usług w zakresie przeglądów serwisowych (gwarancyjnych i pogwarancyjnych) i konserwacji urządzeń wentylacji i klimatyzacji w latach 2021-2023 w obiektach Miejskiego Ośrodka Sportu i Rekreacji "Bystrzyca" w Lublinie Sp. z o.o., wg. Zadań 1-7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3"/>
      <c r="Q3" s="12"/>
      <c r="R3" s="12"/>
      <c r="S3" s="12"/>
      <c r="T3" s="12"/>
      <c r="U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4"/>
      <c r="AMG3"/>
      <c r="AMH3"/>
      <c r="AMI3"/>
      <c r="AMJ3"/>
    </row>
    <row r="4" spans="1:1024" s="3" customFormat="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"/>
      <c r="R4" s="12"/>
      <c r="S4" s="12"/>
      <c r="T4" s="12"/>
      <c r="U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4"/>
      <c r="AMG4"/>
      <c r="AMH4"/>
      <c r="AMI4"/>
      <c r="AMJ4"/>
    </row>
    <row r="5" spans="1:1024" s="3" customFormat="1" ht="42.6" customHeight="1">
      <c r="A5" s="183" t="s">
        <v>169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3"/>
      <c r="Q5" s="12"/>
      <c r="R5" s="12"/>
      <c r="S5" s="12"/>
      <c r="T5" s="12"/>
      <c r="U5" s="12"/>
      <c r="V5" s="177" t="s">
        <v>3</v>
      </c>
      <c r="W5" s="177"/>
      <c r="X5" s="177"/>
      <c r="Y5" s="177"/>
      <c r="Z5" s="1"/>
      <c r="AA5" s="178" t="s">
        <v>4</v>
      </c>
      <c r="AB5" s="178"/>
      <c r="AC5" s="1"/>
      <c r="AD5" s="184" t="s">
        <v>5</v>
      </c>
      <c r="AE5" s="184"/>
      <c r="AF5" s="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4"/>
      <c r="AMG5"/>
      <c r="AMH5"/>
      <c r="AMI5"/>
      <c r="AMJ5"/>
    </row>
    <row r="6" spans="1:1024" ht="15" customHeight="1">
      <c r="A6" s="5"/>
      <c r="O6" s="10"/>
      <c r="P6" s="10"/>
      <c r="V6" s="175" t="s">
        <v>7</v>
      </c>
      <c r="W6" s="175"/>
      <c r="X6" s="175" t="s">
        <v>7</v>
      </c>
      <c r="Y6" s="175"/>
      <c r="AA6" s="175" t="s">
        <v>7</v>
      </c>
      <c r="AB6" s="175"/>
      <c r="AD6" s="175" t="s">
        <v>7</v>
      </c>
      <c r="AE6" s="175"/>
      <c r="AF6" s="12"/>
    </row>
    <row r="7" spans="1:1024" ht="15" customHeight="1">
      <c r="A7" s="5"/>
      <c r="B7" s="14" t="s">
        <v>10</v>
      </c>
      <c r="O7" s="10"/>
      <c r="P7" s="10"/>
      <c r="V7" s="175" t="s">
        <v>170</v>
      </c>
      <c r="W7" s="175"/>
      <c r="X7" s="175" t="s">
        <v>171</v>
      </c>
      <c r="Y7" s="175"/>
      <c r="AA7" s="175" t="s">
        <v>171</v>
      </c>
      <c r="AB7" s="175"/>
      <c r="AD7" s="175" t="s">
        <v>171</v>
      </c>
      <c r="AE7" s="175"/>
      <c r="AF7" s="12"/>
    </row>
    <row r="8" spans="1:1024" ht="12.75" customHeight="1">
      <c r="A8" s="168" t="s">
        <v>11</v>
      </c>
      <c r="B8" s="168" t="s">
        <v>12</v>
      </c>
      <c r="C8" s="168" t="s">
        <v>13</v>
      </c>
      <c r="D8" s="168" t="s">
        <v>14</v>
      </c>
      <c r="E8" s="168"/>
      <c r="F8" s="168"/>
      <c r="G8" s="168" t="s">
        <v>15</v>
      </c>
      <c r="H8" s="168"/>
      <c r="I8" s="168" t="s">
        <v>16</v>
      </c>
      <c r="J8" s="168" t="s">
        <v>17</v>
      </c>
      <c r="K8" s="173" t="s">
        <v>18</v>
      </c>
      <c r="L8" s="173" t="s">
        <v>19</v>
      </c>
      <c r="M8" s="167" t="s">
        <v>20</v>
      </c>
      <c r="N8" s="18" t="s">
        <v>21</v>
      </c>
      <c r="O8" s="168" t="s">
        <v>22</v>
      </c>
      <c r="P8" s="43"/>
      <c r="V8" s="19" t="s">
        <v>26</v>
      </c>
      <c r="W8" s="21"/>
      <c r="X8" s="19" t="s">
        <v>26</v>
      </c>
      <c r="Y8" s="21"/>
      <c r="AA8" s="19" t="s">
        <v>26</v>
      </c>
      <c r="AB8" s="21"/>
      <c r="AD8" s="19" t="s">
        <v>26</v>
      </c>
      <c r="AE8" s="21"/>
    </row>
    <row r="9" spans="1:1024" ht="12.75" customHeight="1">
      <c r="A9" s="168"/>
      <c r="B9" s="168"/>
      <c r="C9" s="168"/>
      <c r="D9" s="167" t="s">
        <v>23</v>
      </c>
      <c r="E9" s="167" t="s">
        <v>24</v>
      </c>
      <c r="F9" s="167" t="s">
        <v>25</v>
      </c>
      <c r="G9" s="168"/>
      <c r="H9" s="168"/>
      <c r="I9" s="168"/>
      <c r="J9" s="168"/>
      <c r="K9" s="168"/>
      <c r="L9" s="173"/>
      <c r="M9" s="173"/>
      <c r="N9" s="19" t="s">
        <v>26</v>
      </c>
      <c r="O9" s="168"/>
      <c r="P9" s="43"/>
      <c r="Q9" s="2" t="s">
        <v>27</v>
      </c>
      <c r="S9" s="2" t="s">
        <v>27</v>
      </c>
      <c r="V9" s="20" t="s">
        <v>30</v>
      </c>
      <c r="W9" s="25" t="s">
        <v>52</v>
      </c>
      <c r="X9" s="20" t="s">
        <v>30</v>
      </c>
      <c r="Y9" s="25" t="s">
        <v>52</v>
      </c>
      <c r="AA9" s="20" t="s">
        <v>30</v>
      </c>
      <c r="AB9" s="25" t="s">
        <v>52</v>
      </c>
      <c r="AD9" s="20" t="s">
        <v>30</v>
      </c>
      <c r="AE9" s="25" t="s">
        <v>52</v>
      </c>
    </row>
    <row r="10" spans="1:1024" ht="12.75" customHeight="1">
      <c r="A10" s="168"/>
      <c r="B10" s="168"/>
      <c r="C10" s="168"/>
      <c r="D10" s="168"/>
      <c r="E10" s="168"/>
      <c r="F10" s="168"/>
      <c r="G10" s="168" t="s">
        <v>28</v>
      </c>
      <c r="H10" s="168" t="s">
        <v>29</v>
      </c>
      <c r="I10" s="168"/>
      <c r="J10" s="168"/>
      <c r="K10" s="168"/>
      <c r="L10" s="173"/>
      <c r="M10" s="173"/>
      <c r="N10" s="20" t="s">
        <v>30</v>
      </c>
      <c r="O10" s="168"/>
      <c r="P10" s="51"/>
      <c r="Q10" s="2" t="s">
        <v>26</v>
      </c>
      <c r="R10" s="106">
        <v>1.23</v>
      </c>
      <c r="S10" s="2" t="s">
        <v>26</v>
      </c>
      <c r="V10" s="3"/>
      <c r="W10" s="52">
        <f>W17</f>
        <v>7600</v>
      </c>
      <c r="X10" s="3"/>
      <c r="Y10" s="52">
        <f>Y17</f>
        <v>7072.5</v>
      </c>
      <c r="Z10" s="3"/>
      <c r="AA10" s="3"/>
      <c r="AB10" s="53">
        <f>AB17</f>
        <v>7072.5</v>
      </c>
      <c r="AC10" s="3"/>
      <c r="AD10" s="3"/>
      <c r="AE10" s="107">
        <f>AE17</f>
        <v>7072.5</v>
      </c>
    </row>
    <row r="11" spans="1:1024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22" t="s">
        <v>32</v>
      </c>
      <c r="M11" s="22" t="s">
        <v>33</v>
      </c>
      <c r="N11" s="22" t="s">
        <v>34</v>
      </c>
      <c r="O11" s="22" t="s">
        <v>35</v>
      </c>
      <c r="P11" s="55"/>
      <c r="Q11" s="2" t="s">
        <v>36</v>
      </c>
      <c r="S11" s="2" t="s">
        <v>36</v>
      </c>
      <c r="V11" s="3"/>
      <c r="W11" s="3"/>
      <c r="X11" s="3"/>
      <c r="Y11" s="3"/>
      <c r="Z11" s="3"/>
      <c r="AA11" s="3"/>
      <c r="AB11" s="56">
        <f>(AB10-AE10)/AB10</f>
        <v>0</v>
      </c>
      <c r="AC11" s="3"/>
      <c r="AD11" s="3"/>
      <c r="AE11" s="3"/>
    </row>
    <row r="12" spans="1:1024">
      <c r="A12" s="23" t="s">
        <v>37</v>
      </c>
      <c r="B12" s="23" t="s">
        <v>38</v>
      </c>
      <c r="C12" s="23" t="s">
        <v>39</v>
      </c>
      <c r="D12" s="23" t="s">
        <v>40</v>
      </c>
      <c r="E12" s="23" t="s">
        <v>41</v>
      </c>
      <c r="F12" s="23" t="s">
        <v>42</v>
      </c>
      <c r="G12" s="23" t="s">
        <v>43</v>
      </c>
      <c r="H12" s="23" t="s">
        <v>44</v>
      </c>
      <c r="I12" s="23" t="s">
        <v>45</v>
      </c>
      <c r="J12" s="23" t="s">
        <v>46</v>
      </c>
      <c r="K12" s="23" t="s">
        <v>47</v>
      </c>
      <c r="L12" s="23" t="s">
        <v>48</v>
      </c>
      <c r="M12" s="23" t="s">
        <v>49</v>
      </c>
      <c r="N12" s="23" t="s">
        <v>50</v>
      </c>
      <c r="O12" s="23" t="s">
        <v>51</v>
      </c>
      <c r="P12" s="55"/>
      <c r="Q12" s="106">
        <v>1.1499999999999999</v>
      </c>
      <c r="R12" s="106">
        <v>4</v>
      </c>
      <c r="S12" s="106">
        <v>1.1499999999999999</v>
      </c>
      <c r="T12" s="106">
        <v>1.23</v>
      </c>
    </row>
    <row r="13" spans="1:1024" ht="127.5" customHeight="1">
      <c r="A13" s="108" t="s">
        <v>172</v>
      </c>
      <c r="B13" s="109" t="s">
        <v>173</v>
      </c>
      <c r="C13" s="28" t="s">
        <v>174</v>
      </c>
      <c r="D13" s="28" t="s">
        <v>175</v>
      </c>
      <c r="E13" s="110">
        <v>1.7</v>
      </c>
      <c r="F13" s="30">
        <f>E13*2088/1000</f>
        <v>3.5495999999999999</v>
      </c>
      <c r="G13" s="111" t="s">
        <v>176</v>
      </c>
      <c r="H13" s="111" t="s">
        <v>177</v>
      </c>
      <c r="I13" s="112" t="s">
        <v>178</v>
      </c>
      <c r="J13" s="111" t="s">
        <v>179</v>
      </c>
      <c r="K13" s="28" t="s">
        <v>61</v>
      </c>
      <c r="L13" s="28">
        <v>1</v>
      </c>
      <c r="M13" s="28">
        <v>5</v>
      </c>
      <c r="N13" s="33"/>
      <c r="O13" s="34"/>
      <c r="P13" s="37"/>
      <c r="Q13" s="113">
        <f>ROUND(R13*Q$12,0)</f>
        <v>460</v>
      </c>
      <c r="R13" s="114">
        <f>(V13+X13+AA13+AD13)/R$12/R$10</f>
        <v>399.59349593495938</v>
      </c>
      <c r="S13" s="113">
        <f>T13*S$12</f>
        <v>459.99999999999994</v>
      </c>
      <c r="T13" s="114">
        <f>AA13/T$12</f>
        <v>400</v>
      </c>
      <c r="U13" s="37"/>
      <c r="V13" s="115">
        <v>490</v>
      </c>
      <c r="W13" s="116">
        <f>$L13*$M13*V13</f>
        <v>2450</v>
      </c>
      <c r="X13" s="67">
        <v>492</v>
      </c>
      <c r="Y13" s="116">
        <f>$L13*$M13*X13</f>
        <v>2460</v>
      </c>
      <c r="Z13" s="37"/>
      <c r="AA13" s="40">
        <v>492</v>
      </c>
      <c r="AB13" s="88">
        <f>$L13*$M13*AA13</f>
        <v>2460</v>
      </c>
      <c r="AC13" s="37"/>
      <c r="AD13" s="117">
        <v>492</v>
      </c>
      <c r="AE13" s="118">
        <f>$L13*$M13*AD13</f>
        <v>2460</v>
      </c>
    </row>
    <row r="14" spans="1:1024" ht="127.5" customHeight="1">
      <c r="A14" s="108" t="s">
        <v>180</v>
      </c>
      <c r="B14" s="109" t="s">
        <v>181</v>
      </c>
      <c r="C14" s="60" t="s">
        <v>174</v>
      </c>
      <c r="D14" s="60" t="s">
        <v>175</v>
      </c>
      <c r="E14" s="61">
        <v>0.85</v>
      </c>
      <c r="F14" s="62">
        <f>E14*2088/1000</f>
        <v>1.7747999999999999</v>
      </c>
      <c r="G14" s="63" t="s">
        <v>176</v>
      </c>
      <c r="H14" s="63" t="s">
        <v>182</v>
      </c>
      <c r="I14" s="112" t="s">
        <v>178</v>
      </c>
      <c r="J14" s="90" t="s">
        <v>179</v>
      </c>
      <c r="K14" s="60" t="s">
        <v>61</v>
      </c>
      <c r="L14" s="60">
        <v>2</v>
      </c>
      <c r="M14" s="60">
        <v>5</v>
      </c>
      <c r="N14" s="65"/>
      <c r="O14" s="66"/>
      <c r="P14" s="37"/>
      <c r="Q14" s="113">
        <f>ROUND(R14*Q$12,0)</f>
        <v>174</v>
      </c>
      <c r="R14" s="114">
        <f>(V14+X14+AA14+AD14)/R$12/R$10</f>
        <v>151.1178861788618</v>
      </c>
      <c r="S14" s="113">
        <f>T14*S$12</f>
        <v>172.5</v>
      </c>
      <c r="T14" s="114">
        <f>AA14/T$12</f>
        <v>150</v>
      </c>
      <c r="U14" s="37"/>
      <c r="V14" s="115">
        <v>190</v>
      </c>
      <c r="W14" s="116">
        <f>$L14*$M14*V14</f>
        <v>1900</v>
      </c>
      <c r="X14" s="67">
        <v>184.5</v>
      </c>
      <c r="Y14" s="116">
        <f>$L14*$M14*X14</f>
        <v>1845</v>
      </c>
      <c r="Z14" s="37"/>
      <c r="AA14" s="40">
        <v>184.5</v>
      </c>
      <c r="AB14" s="88">
        <f>$L14*$M14*AA14</f>
        <v>1845</v>
      </c>
      <c r="AC14" s="37"/>
      <c r="AD14" s="117">
        <v>184.5</v>
      </c>
      <c r="AE14" s="118">
        <f>$L14*$M14*AD14</f>
        <v>1845</v>
      </c>
    </row>
    <row r="15" spans="1:1024" ht="127.5" customHeight="1">
      <c r="A15" s="108" t="s">
        <v>183</v>
      </c>
      <c r="B15" s="109" t="s">
        <v>184</v>
      </c>
      <c r="C15" s="28" t="s">
        <v>174</v>
      </c>
      <c r="D15" s="28" t="s">
        <v>175</v>
      </c>
      <c r="E15" s="110">
        <v>2.1</v>
      </c>
      <c r="F15" s="30">
        <f>E15*2088/1000</f>
        <v>4.3848000000000003</v>
      </c>
      <c r="G15" s="111" t="s">
        <v>176</v>
      </c>
      <c r="H15" s="111" t="s">
        <v>185</v>
      </c>
      <c r="I15" s="112" t="s">
        <v>178</v>
      </c>
      <c r="J15" s="111" t="s">
        <v>179</v>
      </c>
      <c r="K15" s="28" t="s">
        <v>61</v>
      </c>
      <c r="L15" s="28">
        <v>2</v>
      </c>
      <c r="M15" s="28">
        <v>5</v>
      </c>
      <c r="N15" s="33"/>
      <c r="O15" s="34"/>
      <c r="P15" s="37"/>
      <c r="Q15" s="113">
        <f>ROUND(R15*Q$12,0)</f>
        <v>183</v>
      </c>
      <c r="R15" s="114">
        <f>(V15+X15+AA15+AD15)/R$12/R$10</f>
        <v>159.2479674796748</v>
      </c>
      <c r="S15" s="113">
        <f>T15*S$12</f>
        <v>172.5</v>
      </c>
      <c r="T15" s="114">
        <f>AA15/T$12</f>
        <v>150</v>
      </c>
      <c r="U15" s="37"/>
      <c r="V15" s="115">
        <v>230</v>
      </c>
      <c r="W15" s="116">
        <f>$L15*$M15*V15</f>
        <v>2300</v>
      </c>
      <c r="X15" s="67">
        <v>184.5</v>
      </c>
      <c r="Y15" s="116">
        <f>$L15*$M15*X15</f>
        <v>1845</v>
      </c>
      <c r="Z15" s="37"/>
      <c r="AA15" s="40">
        <v>184.5</v>
      </c>
      <c r="AB15" s="88">
        <f>$L15*$M15*AA15</f>
        <v>1845</v>
      </c>
      <c r="AC15" s="37"/>
      <c r="AD15" s="117">
        <v>184.5</v>
      </c>
      <c r="AE15" s="118">
        <f>$L15*$M15*AD15</f>
        <v>1845</v>
      </c>
    </row>
    <row r="16" spans="1:1024" ht="127.5" customHeight="1">
      <c r="A16" s="108" t="s">
        <v>186</v>
      </c>
      <c r="B16" s="119" t="s">
        <v>187</v>
      </c>
      <c r="C16" s="60" t="s">
        <v>174</v>
      </c>
      <c r="D16" s="60" t="s">
        <v>175</v>
      </c>
      <c r="E16" s="61">
        <v>1.05</v>
      </c>
      <c r="F16" s="62">
        <f>E16*2088/1000</f>
        <v>2.1924000000000001</v>
      </c>
      <c r="G16" s="90" t="s">
        <v>176</v>
      </c>
      <c r="H16" s="90" t="s">
        <v>188</v>
      </c>
      <c r="I16" s="112" t="s">
        <v>178</v>
      </c>
      <c r="J16" s="90" t="s">
        <v>179</v>
      </c>
      <c r="K16" s="60" t="s">
        <v>61</v>
      </c>
      <c r="L16" s="60">
        <v>1</v>
      </c>
      <c r="M16" s="60">
        <v>5</v>
      </c>
      <c r="N16" s="65"/>
      <c r="O16" s="66"/>
      <c r="P16" s="37"/>
      <c r="Q16" s="113">
        <f>ROUND(R16*Q$12,0)</f>
        <v>174</v>
      </c>
      <c r="R16" s="114">
        <f>(V16+X16+AA16+AD16)/R$12/R$10</f>
        <v>151.1178861788618</v>
      </c>
      <c r="S16" s="113">
        <f>T16*S$12</f>
        <v>172.5</v>
      </c>
      <c r="T16" s="114">
        <f>AA16/T$12</f>
        <v>150</v>
      </c>
      <c r="U16" s="37"/>
      <c r="V16" s="115">
        <v>190</v>
      </c>
      <c r="W16" s="116">
        <f>$L16*$M16*V16</f>
        <v>950</v>
      </c>
      <c r="X16" s="67">
        <v>184.5</v>
      </c>
      <c r="Y16" s="116">
        <f>$L16*$M16*X16</f>
        <v>922.5</v>
      </c>
      <c r="Z16" s="37"/>
      <c r="AA16" s="40">
        <v>184.5</v>
      </c>
      <c r="AB16" s="88">
        <f>$L16*$M16*AA16</f>
        <v>922.5</v>
      </c>
      <c r="AC16" s="37"/>
      <c r="AD16" s="117">
        <v>184.5</v>
      </c>
      <c r="AE16" s="118">
        <f>$L16*$M16*AD16</f>
        <v>922.5</v>
      </c>
    </row>
    <row r="17" spans="1:1020" ht="42.6" customHeight="1">
      <c r="A17" s="93"/>
      <c r="B17" s="42"/>
      <c r="C17" s="94"/>
      <c r="D17" s="94"/>
      <c r="E17" s="94"/>
      <c r="F17" s="94"/>
      <c r="G17" s="44"/>
      <c r="H17" s="44"/>
      <c r="I17" s="94"/>
      <c r="J17" s="95"/>
      <c r="K17" s="94"/>
      <c r="L17" s="94"/>
      <c r="M17" s="166" t="s">
        <v>62</v>
      </c>
      <c r="N17" s="166"/>
      <c r="O17" s="45"/>
      <c r="P17" s="96"/>
      <c r="V17" s="120" t="s">
        <v>163</v>
      </c>
      <c r="W17" s="52">
        <f>SUM(W13:W16)</f>
        <v>7600</v>
      </c>
      <c r="X17" s="120" t="s">
        <v>163</v>
      </c>
      <c r="Y17" s="52">
        <f>SUM(Y13:Y16)</f>
        <v>7072.5</v>
      </c>
      <c r="AA17" s="121" t="s">
        <v>163</v>
      </c>
      <c r="AB17" s="53">
        <f>SUM(AB13:AB16)</f>
        <v>7072.5</v>
      </c>
      <c r="AD17" s="122" t="s">
        <v>163</v>
      </c>
      <c r="AE17" s="107">
        <f>SUM(AE13:AE16)</f>
        <v>7072.5</v>
      </c>
    </row>
    <row r="18" spans="1:1020" ht="15.75">
      <c r="A18" s="41"/>
      <c r="B18" s="42"/>
      <c r="C18" s="43"/>
      <c r="D18" s="43"/>
      <c r="E18" s="43"/>
      <c r="F18" s="43"/>
      <c r="G18" s="44"/>
      <c r="H18" s="44"/>
      <c r="I18" s="43"/>
      <c r="J18" s="95"/>
      <c r="K18" s="43"/>
      <c r="L18" s="43"/>
      <c r="M18" s="43"/>
      <c r="N18" s="100"/>
      <c r="O18" s="96"/>
      <c r="P18" s="96"/>
    </row>
    <row r="19" spans="1:1020" ht="17.100000000000001" customHeight="1">
      <c r="B19" s="164" t="s">
        <v>164</v>
      </c>
      <c r="C19" s="164"/>
      <c r="D19" s="164"/>
      <c r="E19" s="164"/>
      <c r="F19" s="164"/>
      <c r="G19" s="164"/>
      <c r="H19" s="164"/>
      <c r="I19" s="164"/>
      <c r="J19" s="164"/>
      <c r="L19" s="123"/>
      <c r="M19" s="102"/>
      <c r="N19" s="46"/>
      <c r="O19" s="46"/>
      <c r="P19" s="46"/>
      <c r="ID19" s="4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ht="17.100000000000001" customHeight="1">
      <c r="B20" s="162" t="s">
        <v>165</v>
      </c>
      <c r="C20" s="162"/>
      <c r="D20" s="162"/>
      <c r="E20" s="162"/>
      <c r="F20" s="162"/>
      <c r="G20" s="162"/>
      <c r="H20" s="162"/>
      <c r="I20" s="162"/>
      <c r="J20" s="162"/>
      <c r="N20" s="46"/>
      <c r="O20" s="47"/>
      <c r="P20" s="47"/>
      <c r="ID20" s="4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8.35" customHeight="1">
      <c r="B21" s="163" t="s">
        <v>64</v>
      </c>
      <c r="C21" s="163"/>
      <c r="D21" s="163"/>
      <c r="E21" s="163"/>
      <c r="F21" s="163"/>
      <c r="G21" s="163"/>
      <c r="H21" s="163"/>
      <c r="I21" s="163"/>
      <c r="J21" s="163"/>
      <c r="N21" s="46"/>
      <c r="O21" s="47"/>
      <c r="P21" s="47"/>
      <c r="ID21" s="4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ht="28.35" customHeight="1">
      <c r="B22" s="163" t="s">
        <v>65</v>
      </c>
      <c r="C22" s="163"/>
      <c r="D22" s="163"/>
      <c r="E22" s="163"/>
      <c r="F22" s="163"/>
      <c r="G22" s="163"/>
      <c r="H22" s="163"/>
      <c r="I22" s="163"/>
      <c r="J22" s="163"/>
      <c r="N22" s="46"/>
      <c r="O22" s="47"/>
      <c r="P22" s="47"/>
      <c r="ID22" s="4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ht="17.100000000000001" customHeight="1">
      <c r="B23" s="164" t="s">
        <v>166</v>
      </c>
      <c r="C23" s="164"/>
      <c r="D23" s="164"/>
      <c r="E23" s="164"/>
      <c r="F23" s="164"/>
      <c r="G23" s="164"/>
      <c r="H23" s="164"/>
      <c r="I23" s="164"/>
      <c r="J23" s="164"/>
      <c r="N23" s="46"/>
      <c r="O23" s="46"/>
      <c r="P23" s="46"/>
      <c r="ID23" s="4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ht="17.100000000000001" customHeight="1">
      <c r="B24" s="163" t="s">
        <v>67</v>
      </c>
      <c r="C24" s="163"/>
      <c r="D24" s="163"/>
      <c r="E24" s="163"/>
      <c r="F24" s="163"/>
      <c r="G24" s="163"/>
      <c r="H24" s="163"/>
      <c r="I24" s="163"/>
      <c r="J24" s="163"/>
      <c r="N24" s="46"/>
      <c r="O24" s="46"/>
      <c r="P24" s="46"/>
      <c r="ID24" s="4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ht="48" customHeight="1">
      <c r="K25" s="160" t="str">
        <f>'Zad. 1'!L20</f>
        <v>.......................................................................
(Podpis)</v>
      </c>
      <c r="L25" s="160"/>
      <c r="M25" s="160"/>
      <c r="N25" s="160"/>
      <c r="O25" s="160"/>
      <c r="ID25" s="4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ht="12.75" customHeight="1">
      <c r="M26" s="161"/>
      <c r="N26" s="161"/>
    </row>
  </sheetData>
  <mergeCells count="40">
    <mergeCell ref="N1:O1"/>
    <mergeCell ref="N2:O2"/>
    <mergeCell ref="A3:O3"/>
    <mergeCell ref="A5:O5"/>
    <mergeCell ref="V5:Y5"/>
    <mergeCell ref="AA5:AB5"/>
    <mergeCell ref="AD5:AE5"/>
    <mergeCell ref="V6:W6"/>
    <mergeCell ref="X6:Y6"/>
    <mergeCell ref="AA6:AB6"/>
    <mergeCell ref="AD6:AE6"/>
    <mergeCell ref="V7:W7"/>
    <mergeCell ref="X7:Y7"/>
    <mergeCell ref="AA7:AB7"/>
    <mergeCell ref="AD7:AE7"/>
    <mergeCell ref="A8:A11"/>
    <mergeCell ref="B8:B11"/>
    <mergeCell ref="C8:C11"/>
    <mergeCell ref="D8:F8"/>
    <mergeCell ref="G8:H9"/>
    <mergeCell ref="I8:I11"/>
    <mergeCell ref="J8:J11"/>
    <mergeCell ref="K8:K11"/>
    <mergeCell ref="L8:L10"/>
    <mergeCell ref="M8:M10"/>
    <mergeCell ref="O8:O10"/>
    <mergeCell ref="D9:D11"/>
    <mergeCell ref="E9:E11"/>
    <mergeCell ref="F9:F11"/>
    <mergeCell ref="G10:G11"/>
    <mergeCell ref="H10:H11"/>
    <mergeCell ref="M17:N17"/>
    <mergeCell ref="B24:J24"/>
    <mergeCell ref="K25:O25"/>
    <mergeCell ref="M26:N26"/>
    <mergeCell ref="B19:J19"/>
    <mergeCell ref="B20:J20"/>
    <mergeCell ref="B21:J21"/>
    <mergeCell ref="B22:J22"/>
    <mergeCell ref="B23:J23"/>
  </mergeCells>
  <pageMargins left="0.78740157480314965" right="0.78740157480314965" top="1.0629921259842521" bottom="1.0629921259842521" header="0.78740157480314965" footer="0.78740157480314965"/>
  <pageSetup paperSize="9" scale="41" firstPageNumber="0" orientation="portrait" horizontalDpi="300" verticalDpi="300" r:id="rId1"/>
  <headerFoot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  <pageSetUpPr fitToPage="1"/>
  </sheetPr>
  <dimension ref="A1:AMJ25"/>
  <sheetViews>
    <sheetView view="pageBreakPreview" topLeftCell="C16" zoomScale="60" zoomScaleNormal="75" workbookViewId="0">
      <selection activeCell="H15" sqref="H15"/>
    </sheetView>
  </sheetViews>
  <sheetFormatPr defaultColWidth="11.5703125" defaultRowHeight="12.75"/>
  <cols>
    <col min="1" max="1" width="5.42578125" style="1" customWidth="1"/>
    <col min="2" max="2" width="39.140625" style="1" customWidth="1"/>
    <col min="3" max="3" width="11.85546875" style="1" customWidth="1"/>
    <col min="4" max="6" width="6.5703125" style="1" customWidth="1"/>
    <col min="7" max="7" width="16.5703125" style="1" customWidth="1"/>
    <col min="8" max="8" width="29" style="1" customWidth="1"/>
    <col min="9" max="9" width="11.7109375" style="2" customWidth="1"/>
    <col min="10" max="10" width="20.42578125" style="2" customWidth="1"/>
    <col min="11" max="11" width="5.5703125" style="2" customWidth="1"/>
    <col min="12" max="12" width="5.5703125" style="1" customWidth="1"/>
    <col min="13" max="13" width="11.7109375" style="1" customWidth="1"/>
    <col min="14" max="15" width="13.28515625" style="1" customWidth="1"/>
    <col min="16" max="16" width="1.5703125" style="1" customWidth="1"/>
    <col min="17" max="20" width="11.5703125" style="1" hidden="1"/>
    <col min="21" max="21" width="4.140625" style="1" hidden="1" customWidth="1"/>
    <col min="22" max="23" width="11.5703125" style="1" hidden="1"/>
    <col min="24" max="24" width="3.42578125" style="1" hidden="1" customWidth="1"/>
    <col min="25" max="26" width="11.5703125" style="1" hidden="1"/>
    <col min="27" max="27" width="3.140625" style="1" hidden="1" customWidth="1"/>
    <col min="28" max="30" width="11.5703125" style="1" hidden="1"/>
    <col min="31" max="250" width="11.5703125" style="1"/>
    <col min="251" max="251" width="11.5703125" style="4"/>
    <col min="252" max="1020" width="11.5703125" style="3"/>
  </cols>
  <sheetData>
    <row r="1" spans="1:1024" ht="37.700000000000003" customHeight="1">
      <c r="A1" s="5"/>
      <c r="B1" s="124" t="str">
        <f>'Zad. 1'!B1</f>
        <v>Nr ref. ZZP.261.04.2021</v>
      </c>
      <c r="N1" s="176" t="s">
        <v>189</v>
      </c>
      <c r="O1" s="176"/>
      <c r="P1" s="10"/>
      <c r="V1" s="8"/>
      <c r="W1" s="8"/>
      <c r="Y1" s="9"/>
      <c r="Z1" s="9"/>
      <c r="AB1" s="105"/>
      <c r="AC1" s="105"/>
    </row>
    <row r="2" spans="1:1024" ht="15.75">
      <c r="A2" s="5"/>
      <c r="O2" s="10"/>
      <c r="P2" s="10"/>
      <c r="V2" s="8"/>
      <c r="Y2" s="9"/>
      <c r="AB2" s="105"/>
    </row>
    <row r="3" spans="1:1024" s="3" customFormat="1" ht="42.6" customHeight="1">
      <c r="A3" s="185" t="str">
        <f>'Zad. 1'!A3</f>
        <v>Świadczenie uświadczenie usług w zakresie przeglądów serwisowych (gwarancyjnych i pogwarancyjnych) i konserwacji urządzeń wentylacji i klimatyzacji w latach 2021-2023 w obiektach Miejskiego Ośrodka Sportu i Rekreacji "Bystrzyca" w Lublinie Sp. z o.o., wg. Zadań 1-7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1"/>
      <c r="P3" s="13"/>
      <c r="Q3" s="12"/>
      <c r="R3" s="12"/>
      <c r="S3" s="12"/>
      <c r="T3" s="12"/>
      <c r="U3" s="12"/>
      <c r="V3" s="175" t="s">
        <v>7</v>
      </c>
      <c r="W3" s="175"/>
      <c r="X3" s="1"/>
      <c r="Y3" s="175" t="s">
        <v>7</v>
      </c>
      <c r="Z3" s="175"/>
      <c r="AA3" s="1"/>
      <c r="AB3" s="175" t="s">
        <v>7</v>
      </c>
      <c r="AC3" s="1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4"/>
      <c r="AMG3"/>
      <c r="AMH3"/>
      <c r="AMI3"/>
      <c r="AMJ3"/>
    </row>
    <row r="4" spans="1:1024" s="3" customFormat="1" ht="17.10000000000000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"/>
      <c r="R4" s="12"/>
      <c r="S4" s="12"/>
      <c r="T4" s="12"/>
      <c r="U4" s="12"/>
      <c r="V4" s="175" t="s">
        <v>190</v>
      </c>
      <c r="W4" s="175"/>
      <c r="X4" s="1"/>
      <c r="Y4" s="175" t="s">
        <v>190</v>
      </c>
      <c r="Z4" s="175"/>
      <c r="AA4" s="1"/>
      <c r="AB4" s="175" t="s">
        <v>190</v>
      </c>
      <c r="AC4" s="175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4"/>
      <c r="AMG4"/>
      <c r="AMH4"/>
      <c r="AMI4"/>
      <c r="AMJ4"/>
    </row>
    <row r="5" spans="1:1024" s="3" customFormat="1" ht="42.6" customHeight="1">
      <c r="A5" s="185" t="s">
        <v>191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3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4"/>
      <c r="AMG5"/>
      <c r="AMH5"/>
      <c r="AMI5"/>
      <c r="AMJ5"/>
    </row>
    <row r="6" spans="1:1024" ht="15.75">
      <c r="A6" s="5"/>
      <c r="O6" s="10"/>
      <c r="P6" s="10"/>
      <c r="V6" s="8"/>
      <c r="Y6" s="9"/>
      <c r="AB6" s="105"/>
    </row>
    <row r="7" spans="1:1024" ht="15.75">
      <c r="A7" s="5"/>
      <c r="B7" s="14" t="s">
        <v>10</v>
      </c>
      <c r="O7" s="10"/>
      <c r="P7" s="10"/>
      <c r="V7" s="8"/>
      <c r="Y7" s="9"/>
      <c r="AB7" s="105"/>
    </row>
    <row r="8" spans="1:1024" ht="12.75" customHeight="1">
      <c r="A8" s="168" t="s">
        <v>11</v>
      </c>
      <c r="B8" s="168" t="s">
        <v>12</v>
      </c>
      <c r="C8" s="168" t="s">
        <v>13</v>
      </c>
      <c r="D8" s="168" t="s">
        <v>14</v>
      </c>
      <c r="E8" s="168"/>
      <c r="F8" s="168"/>
      <c r="G8" s="168" t="s">
        <v>15</v>
      </c>
      <c r="H8" s="168"/>
      <c r="I8" s="168" t="s">
        <v>16</v>
      </c>
      <c r="J8" s="168" t="s">
        <v>17</v>
      </c>
      <c r="K8" s="173" t="s">
        <v>18</v>
      </c>
      <c r="L8" s="173" t="s">
        <v>19</v>
      </c>
      <c r="M8" s="167" t="s">
        <v>20</v>
      </c>
      <c r="N8" s="18" t="s">
        <v>21</v>
      </c>
      <c r="O8" s="168" t="s">
        <v>22</v>
      </c>
      <c r="P8" s="43"/>
      <c r="V8" s="19" t="s">
        <v>26</v>
      </c>
      <c r="W8" s="21"/>
      <c r="Y8" s="19" t="s">
        <v>26</v>
      </c>
      <c r="Z8" s="21"/>
      <c r="AB8" s="19" t="s">
        <v>26</v>
      </c>
      <c r="AC8" s="21"/>
    </row>
    <row r="9" spans="1:1024" ht="12.75" customHeight="1">
      <c r="A9" s="168"/>
      <c r="B9" s="168"/>
      <c r="C9" s="168"/>
      <c r="D9" s="167" t="s">
        <v>23</v>
      </c>
      <c r="E9" s="167" t="s">
        <v>24</v>
      </c>
      <c r="F9" s="167" t="s">
        <v>25</v>
      </c>
      <c r="G9" s="168"/>
      <c r="H9" s="168"/>
      <c r="I9" s="168"/>
      <c r="J9" s="168"/>
      <c r="K9" s="168"/>
      <c r="L9" s="173"/>
      <c r="M9" s="173"/>
      <c r="N9" s="19" t="s">
        <v>26</v>
      </c>
      <c r="O9" s="168"/>
      <c r="P9" s="43"/>
      <c r="Q9" s="2" t="s">
        <v>27</v>
      </c>
      <c r="S9" s="2" t="s">
        <v>27</v>
      </c>
      <c r="V9" s="20" t="s">
        <v>30</v>
      </c>
      <c r="W9" s="25" t="s">
        <v>52</v>
      </c>
      <c r="Y9" s="20" t="s">
        <v>30</v>
      </c>
      <c r="Z9" s="25" t="s">
        <v>52</v>
      </c>
      <c r="AB9" s="20" t="s">
        <v>30</v>
      </c>
      <c r="AC9" s="25" t="s">
        <v>52</v>
      </c>
    </row>
    <row r="10" spans="1:1024" ht="12.75" customHeight="1">
      <c r="A10" s="168"/>
      <c r="B10" s="168"/>
      <c r="C10" s="168"/>
      <c r="D10" s="168"/>
      <c r="E10" s="168"/>
      <c r="F10" s="168"/>
      <c r="G10" s="168" t="s">
        <v>28</v>
      </c>
      <c r="H10" s="168" t="s">
        <v>29</v>
      </c>
      <c r="I10" s="168"/>
      <c r="J10" s="168"/>
      <c r="K10" s="168"/>
      <c r="L10" s="173"/>
      <c r="M10" s="173"/>
      <c r="N10" s="20" t="s">
        <v>30</v>
      </c>
      <c r="O10" s="168"/>
      <c r="P10" s="51"/>
      <c r="Q10" s="2" t="s">
        <v>26</v>
      </c>
      <c r="S10" s="2" t="s">
        <v>26</v>
      </c>
      <c r="V10" s="3"/>
      <c r="W10" s="52">
        <f>W15</f>
        <v>1260</v>
      </c>
      <c r="X10" s="3"/>
      <c r="Y10" s="3"/>
      <c r="Z10" s="53">
        <f>Z15</f>
        <v>1260</v>
      </c>
      <c r="AA10" s="3"/>
      <c r="AB10" s="3"/>
      <c r="AC10" s="107">
        <f>AC15</f>
        <v>873</v>
      </c>
    </row>
    <row r="11" spans="1:1024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22" t="s">
        <v>32</v>
      </c>
      <c r="M11" s="22" t="s">
        <v>33</v>
      </c>
      <c r="N11" s="22" t="s">
        <v>34</v>
      </c>
      <c r="O11" s="22" t="s">
        <v>35</v>
      </c>
      <c r="P11" s="55"/>
      <c r="Q11" s="2" t="s">
        <v>36</v>
      </c>
      <c r="S11" s="2" t="s">
        <v>36</v>
      </c>
      <c r="V11" s="3"/>
      <c r="W11" s="3"/>
      <c r="X11" s="3"/>
      <c r="Y11" s="3"/>
      <c r="Z11" s="56">
        <f>(Z10-AC10)/Z10</f>
        <v>0.30714285714285716</v>
      </c>
      <c r="AA11" s="3"/>
      <c r="AB11" s="3"/>
      <c r="AC11" s="3"/>
    </row>
    <row r="12" spans="1:1024">
      <c r="A12" s="23" t="s">
        <v>37</v>
      </c>
      <c r="B12" s="23" t="s">
        <v>38</v>
      </c>
      <c r="C12" s="23" t="s">
        <v>39</v>
      </c>
      <c r="D12" s="23" t="s">
        <v>40</v>
      </c>
      <c r="E12" s="23" t="s">
        <v>41</v>
      </c>
      <c r="F12" s="23" t="s">
        <v>42</v>
      </c>
      <c r="G12" s="23" t="s">
        <v>43</v>
      </c>
      <c r="H12" s="23" t="s">
        <v>44</v>
      </c>
      <c r="I12" s="23" t="s">
        <v>45</v>
      </c>
      <c r="J12" s="23" t="s">
        <v>46</v>
      </c>
      <c r="K12" s="23" t="s">
        <v>47</v>
      </c>
      <c r="L12" s="23" t="s">
        <v>48</v>
      </c>
      <c r="M12" s="23" t="s">
        <v>49</v>
      </c>
      <c r="N12" s="23" t="s">
        <v>50</v>
      </c>
      <c r="O12" s="23" t="s">
        <v>51</v>
      </c>
      <c r="P12" s="125"/>
      <c r="Q12" s="106">
        <v>1.1499999999999999</v>
      </c>
      <c r="R12" s="106">
        <v>1.23</v>
      </c>
      <c r="S12" s="106">
        <v>1.05</v>
      </c>
      <c r="T12" s="106">
        <v>1.23</v>
      </c>
    </row>
    <row r="13" spans="1:1024" ht="70.900000000000006" customHeight="1">
      <c r="A13" s="108" t="s">
        <v>192</v>
      </c>
      <c r="B13" s="126" t="s">
        <v>193</v>
      </c>
      <c r="C13" s="28" t="s">
        <v>194</v>
      </c>
      <c r="D13" s="28" t="s">
        <v>175</v>
      </c>
      <c r="E13" s="110">
        <v>0.8</v>
      </c>
      <c r="F13" s="127">
        <f>E13*2088/1000</f>
        <v>1.6704000000000001</v>
      </c>
      <c r="G13" s="111" t="s">
        <v>195</v>
      </c>
      <c r="H13" s="111" t="s">
        <v>196</v>
      </c>
      <c r="I13" s="112" t="s">
        <v>197</v>
      </c>
      <c r="J13" s="128" t="s">
        <v>198</v>
      </c>
      <c r="K13" s="28" t="s">
        <v>61</v>
      </c>
      <c r="L13" s="28">
        <v>2</v>
      </c>
      <c r="M13" s="28">
        <v>3</v>
      </c>
      <c r="N13" s="33"/>
      <c r="O13" s="34"/>
      <c r="P13" s="37"/>
      <c r="Q13" s="113">
        <f>ROUND(R13*Q$12,0)</f>
        <v>131</v>
      </c>
      <c r="R13" s="114">
        <f>V13/R$12</f>
        <v>113.82113821138212</v>
      </c>
      <c r="S13" s="113">
        <f>ROUND(T13*S$12,0)</f>
        <v>120</v>
      </c>
      <c r="T13" s="114">
        <f>Y13/T$12</f>
        <v>113.82113821138212</v>
      </c>
      <c r="U13" s="37"/>
      <c r="V13" s="129">
        <v>140</v>
      </c>
      <c r="W13" s="116">
        <f>$L13*$M13*V13</f>
        <v>840</v>
      </c>
      <c r="X13" s="37"/>
      <c r="Y13" s="40">
        <v>140</v>
      </c>
      <c r="Z13" s="88">
        <f>$L13*$M13*Y13</f>
        <v>840</v>
      </c>
      <c r="AA13" s="37"/>
      <c r="AB13" s="117">
        <v>97</v>
      </c>
      <c r="AC13" s="118">
        <f>$L13*$M13*AB13</f>
        <v>582</v>
      </c>
    </row>
    <row r="14" spans="1:1024" ht="70.900000000000006" customHeight="1">
      <c r="A14" s="108" t="s">
        <v>199</v>
      </c>
      <c r="B14" s="130" t="s">
        <v>200</v>
      </c>
      <c r="C14" s="60" t="s">
        <v>194</v>
      </c>
      <c r="D14" s="60" t="s">
        <v>175</v>
      </c>
      <c r="E14" s="131">
        <v>1.03</v>
      </c>
      <c r="F14" s="132">
        <f>E14*2088/1000</f>
        <v>2.1506399999999997</v>
      </c>
      <c r="G14" s="133" t="s">
        <v>201</v>
      </c>
      <c r="H14" s="90" t="s">
        <v>202</v>
      </c>
      <c r="I14" s="112" t="s">
        <v>197</v>
      </c>
      <c r="J14" s="134" t="s">
        <v>198</v>
      </c>
      <c r="K14" s="60" t="s">
        <v>61</v>
      </c>
      <c r="L14" s="60">
        <v>1</v>
      </c>
      <c r="M14" s="60">
        <v>3</v>
      </c>
      <c r="N14" s="65"/>
      <c r="O14" s="66"/>
      <c r="P14" s="37"/>
      <c r="Q14" s="113">
        <f>ROUND(R14*Q$12,0)</f>
        <v>131</v>
      </c>
      <c r="R14" s="114">
        <f>V14/R$12</f>
        <v>113.82113821138212</v>
      </c>
      <c r="S14" s="113">
        <f>ROUND(T14*S$12,0)</f>
        <v>120</v>
      </c>
      <c r="T14" s="114">
        <f>Y14/T$12</f>
        <v>113.82113821138212</v>
      </c>
      <c r="U14" s="37"/>
      <c r="V14" s="129">
        <v>140</v>
      </c>
      <c r="W14" s="116">
        <f>$L14*$M14*V14</f>
        <v>420</v>
      </c>
      <c r="X14" s="37"/>
      <c r="Y14" s="40">
        <v>140</v>
      </c>
      <c r="Z14" s="88">
        <f>$L14*$M14*Y14</f>
        <v>420</v>
      </c>
      <c r="AA14" s="37"/>
      <c r="AB14" s="117">
        <v>97</v>
      </c>
      <c r="AC14" s="118">
        <f>$L14*$M14*AB14</f>
        <v>291</v>
      </c>
    </row>
    <row r="15" spans="1:1024" ht="58.35" customHeight="1">
      <c r="A15" s="93"/>
      <c r="B15" s="42"/>
      <c r="C15" s="94"/>
      <c r="D15" s="94"/>
      <c r="E15" s="94"/>
      <c r="F15" s="94"/>
      <c r="G15" s="44"/>
      <c r="H15" s="44"/>
      <c r="I15" s="94"/>
      <c r="J15" s="95"/>
      <c r="K15" s="94"/>
      <c r="L15" s="94"/>
      <c r="M15" s="166" t="s">
        <v>62</v>
      </c>
      <c r="N15" s="166"/>
      <c r="O15" s="45"/>
      <c r="P15" s="96"/>
      <c r="V15" s="120" t="s">
        <v>163</v>
      </c>
      <c r="W15" s="52">
        <f>SUM(W13:W14)</f>
        <v>1260</v>
      </c>
      <c r="Y15" s="121" t="s">
        <v>163</v>
      </c>
      <c r="Z15" s="53">
        <f>SUM(Z13:Z14)</f>
        <v>1260</v>
      </c>
      <c r="AB15" s="122" t="s">
        <v>163</v>
      </c>
      <c r="AC15" s="107">
        <f>SUM(AC13:AC14)</f>
        <v>873</v>
      </c>
    </row>
    <row r="16" spans="1:1024" ht="15.75">
      <c r="A16" s="135"/>
      <c r="B16" s="136"/>
      <c r="C16" s="2"/>
      <c r="D16" s="2"/>
      <c r="E16" s="2"/>
      <c r="F16" s="2"/>
      <c r="G16" s="137"/>
      <c r="H16" s="137"/>
      <c r="J16" s="138"/>
      <c r="L16" s="2"/>
      <c r="M16" s="2"/>
      <c r="N16" s="139"/>
      <c r="O16" s="46"/>
      <c r="P16" s="46"/>
      <c r="IB16" s="4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2:1020" ht="17.100000000000001" customHeight="1">
      <c r="B17" s="164" t="s">
        <v>164</v>
      </c>
      <c r="C17" s="164"/>
      <c r="D17" s="164"/>
      <c r="E17" s="164"/>
      <c r="F17" s="164"/>
      <c r="G17" s="164"/>
      <c r="H17" s="164"/>
      <c r="I17" s="164"/>
      <c r="J17" s="164"/>
      <c r="L17" s="123"/>
      <c r="M17" s="102"/>
      <c r="N17" s="46"/>
      <c r="O17" s="46"/>
      <c r="P17" s="46"/>
      <c r="IB17" s="4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2:1020" ht="17.100000000000001" customHeight="1">
      <c r="B18" s="162" t="s">
        <v>165</v>
      </c>
      <c r="C18" s="162"/>
      <c r="D18" s="162"/>
      <c r="E18" s="162"/>
      <c r="F18" s="162"/>
      <c r="G18" s="162"/>
      <c r="H18" s="162"/>
      <c r="I18" s="162"/>
      <c r="J18" s="162"/>
      <c r="N18" s="46"/>
      <c r="O18" s="47"/>
      <c r="P18" s="47"/>
      <c r="IB18" s="4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2:1020" ht="28.35" customHeight="1">
      <c r="B19" s="163" t="s">
        <v>64</v>
      </c>
      <c r="C19" s="163"/>
      <c r="D19" s="163"/>
      <c r="E19" s="163"/>
      <c r="F19" s="163"/>
      <c r="G19" s="163"/>
      <c r="H19" s="163"/>
      <c r="I19" s="163"/>
      <c r="J19" s="163"/>
      <c r="N19" s="46"/>
      <c r="O19" s="47"/>
      <c r="P19" s="47"/>
      <c r="IB19" s="4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2:1020" ht="28.35" customHeight="1">
      <c r="B20" s="163" t="s">
        <v>65</v>
      </c>
      <c r="C20" s="163"/>
      <c r="D20" s="163"/>
      <c r="E20" s="163"/>
      <c r="F20" s="163"/>
      <c r="G20" s="163"/>
      <c r="H20" s="163"/>
      <c r="I20" s="163"/>
      <c r="J20" s="163"/>
      <c r="N20" s="46"/>
      <c r="O20" s="47"/>
      <c r="P20" s="47"/>
      <c r="IB20" s="4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2:1020" ht="17.100000000000001" customHeight="1">
      <c r="B21" s="164" t="s">
        <v>166</v>
      </c>
      <c r="C21" s="164"/>
      <c r="D21" s="164"/>
      <c r="E21" s="164"/>
      <c r="F21" s="164"/>
      <c r="G21" s="164"/>
      <c r="H21" s="164"/>
      <c r="I21" s="164"/>
      <c r="J21" s="164"/>
      <c r="N21" s="46"/>
      <c r="O21" s="46"/>
      <c r="P21" s="46"/>
      <c r="IB21" s="4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2:1020" ht="17.100000000000001" customHeight="1">
      <c r="B22" s="163" t="s">
        <v>67</v>
      </c>
      <c r="C22" s="163"/>
      <c r="D22" s="163"/>
      <c r="E22" s="163"/>
      <c r="F22" s="163"/>
      <c r="G22" s="163"/>
      <c r="H22" s="163"/>
      <c r="I22" s="163"/>
      <c r="J22" s="163"/>
      <c r="N22" s="46"/>
      <c r="O22" s="46"/>
      <c r="P22" s="46"/>
      <c r="IB22" s="4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2:1020" ht="49.5" customHeight="1">
      <c r="B23" s="57"/>
      <c r="K23" s="160" t="str">
        <f>'Zad. 1'!L20</f>
        <v>.......................................................................
(Podpis)</v>
      </c>
      <c r="L23" s="160"/>
      <c r="M23" s="160"/>
      <c r="N23" s="160"/>
      <c r="O23" s="160"/>
      <c r="IB23" s="4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2:1020" ht="12.75" customHeight="1">
      <c r="M24" s="161"/>
      <c r="N24" s="161"/>
    </row>
    <row r="25" spans="2:1020">
      <c r="M25"/>
      <c r="N25"/>
    </row>
  </sheetData>
  <mergeCells count="34">
    <mergeCell ref="N1:O1"/>
    <mergeCell ref="A3:N3"/>
    <mergeCell ref="V3:W3"/>
    <mergeCell ref="Y3:Z3"/>
    <mergeCell ref="AB3:AC3"/>
    <mergeCell ref="V4:W4"/>
    <mergeCell ref="Y4:Z4"/>
    <mergeCell ref="AB4:AC4"/>
    <mergeCell ref="A5:O5"/>
    <mergeCell ref="A8:A11"/>
    <mergeCell ref="B8:B11"/>
    <mergeCell ref="C8:C11"/>
    <mergeCell ref="D8:F8"/>
    <mergeCell ref="G8:H9"/>
    <mergeCell ref="I8:I11"/>
    <mergeCell ref="J8:J11"/>
    <mergeCell ref="K8:K11"/>
    <mergeCell ref="L8:L10"/>
    <mergeCell ref="M8:M10"/>
    <mergeCell ref="O8:O10"/>
    <mergeCell ref="D9:D11"/>
    <mergeCell ref="E9:E11"/>
    <mergeCell ref="F9:F11"/>
    <mergeCell ref="G10:G11"/>
    <mergeCell ref="H10:H11"/>
    <mergeCell ref="M15:N15"/>
    <mergeCell ref="B22:J22"/>
    <mergeCell ref="K23:O23"/>
    <mergeCell ref="M24:N24"/>
    <mergeCell ref="B17:J17"/>
    <mergeCell ref="B18:J18"/>
    <mergeCell ref="B19:J19"/>
    <mergeCell ref="B20:J20"/>
    <mergeCell ref="B21:J21"/>
  </mergeCells>
  <pageMargins left="0.59055118110236227" right="0.59055118110236227" top="0.94488188976377963" bottom="0.94488188976377963" header="0.59055118110236227" footer="0.59055118110236227"/>
  <pageSetup paperSize="9" scale="43" firstPageNumber="0" fitToHeight="2" orientation="portrait" horizontalDpi="300" verticalDpi="300" r:id="rId1"/>
  <headerFoot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  <pageSetUpPr fitToPage="1"/>
  </sheetPr>
  <dimension ref="A1:AMJ1048576"/>
  <sheetViews>
    <sheetView view="pageBreakPreview" topLeftCell="A10" zoomScale="60" zoomScaleNormal="75" workbookViewId="0">
      <selection activeCell="B18" sqref="B18:J18"/>
    </sheetView>
  </sheetViews>
  <sheetFormatPr defaultColWidth="11.5703125" defaultRowHeight="12.75"/>
  <cols>
    <col min="1" max="1" width="5.42578125" style="1" customWidth="1"/>
    <col min="2" max="2" width="39.140625" style="1" customWidth="1"/>
    <col min="3" max="3" width="11.85546875" style="1" customWidth="1"/>
    <col min="4" max="6" width="6.5703125" style="1" customWidth="1"/>
    <col min="7" max="7" width="16.5703125" style="1" customWidth="1"/>
    <col min="8" max="8" width="29" style="1" customWidth="1"/>
    <col min="9" max="9" width="11.7109375" style="2" customWidth="1"/>
    <col min="10" max="10" width="20.42578125" style="2" customWidth="1"/>
    <col min="11" max="11" width="5.5703125" style="2" customWidth="1"/>
    <col min="12" max="12" width="5.5703125" style="1" customWidth="1"/>
    <col min="13" max="13" width="11.7109375" style="1" customWidth="1"/>
    <col min="14" max="15" width="13.28515625" style="1" customWidth="1"/>
    <col min="16" max="16" width="1.5703125" style="1" customWidth="1"/>
    <col min="17" max="237" width="11.5703125" style="1"/>
    <col min="238" max="238" width="11.5703125" style="4"/>
    <col min="239" max="1009" width="11.5703125" style="3"/>
  </cols>
  <sheetData>
    <row r="1" spans="1:1024" ht="22.7" customHeight="1">
      <c r="A1" s="5"/>
      <c r="B1" s="124" t="str">
        <f>'Zad. 1'!B1</f>
        <v>Nr ref. ZZP.261.04.2021</v>
      </c>
      <c r="N1" s="176" t="s">
        <v>203</v>
      </c>
      <c r="O1" s="176"/>
      <c r="P1" s="10"/>
    </row>
    <row r="2" spans="1:1024" ht="15" customHeight="1">
      <c r="A2" s="5"/>
      <c r="N2" s="176"/>
      <c r="O2" s="176"/>
      <c r="P2" s="10"/>
    </row>
    <row r="3" spans="1:1024" s="142" customFormat="1" ht="41.25" customHeight="1">
      <c r="A3" s="183" t="str">
        <f>'Zad. 1'!A3</f>
        <v>Świadczenie uświadczenie usług w zakresie przeglądów serwisowych (gwarancyjnych i pogwarancyjnych) i konserwacji urządzeń wentylacji i klimatyzacji w latach 2021-2023 w obiektach Miejskiego Ośrodka Sportu i Rekreacji "Bystrzyca" w Lublinie Sp. z o.o., wg. Zadań 1-7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40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ALV3" s="143"/>
      <c r="ALW3" s="143"/>
      <c r="ALX3" s="143"/>
      <c r="ALY3" s="143"/>
      <c r="ALZ3" s="143"/>
      <c r="AMA3" s="143"/>
      <c r="AMB3" s="143"/>
      <c r="AMC3" s="143"/>
      <c r="AMD3" s="143"/>
      <c r="AME3" s="143"/>
      <c r="AMF3" s="143"/>
      <c r="AMG3" s="143"/>
      <c r="AMH3" s="143"/>
      <c r="AMI3" s="143"/>
      <c r="AMJ3" s="143"/>
    </row>
    <row r="4" spans="1:1024" s="142" customFormat="1" ht="12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ALV4" s="143"/>
      <c r="ALW4" s="143"/>
      <c r="ALX4" s="143"/>
      <c r="ALY4" s="143"/>
      <c r="ALZ4" s="143"/>
      <c r="AMA4" s="143"/>
      <c r="AMB4" s="143"/>
      <c r="AMC4" s="143"/>
      <c r="AMD4" s="143"/>
      <c r="AME4" s="143"/>
      <c r="AMF4" s="143"/>
      <c r="AMG4" s="143"/>
      <c r="AMH4" s="143"/>
      <c r="AMI4" s="143"/>
      <c r="AMJ4" s="143"/>
    </row>
    <row r="5" spans="1:1024" s="142" customFormat="1" ht="34.5" customHeight="1">
      <c r="A5" s="187" t="s">
        <v>204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40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ALV5" s="143"/>
      <c r="ALW5" s="143"/>
      <c r="ALX5" s="143"/>
      <c r="ALY5" s="143"/>
      <c r="ALZ5" s="143"/>
      <c r="AMA5" s="143"/>
      <c r="AMB5" s="143"/>
      <c r="AMC5" s="143"/>
      <c r="AMD5" s="143"/>
      <c r="AME5" s="143"/>
      <c r="AMF5" s="143"/>
      <c r="AMG5" s="143"/>
      <c r="AMH5" s="143"/>
      <c r="AMI5" s="143"/>
      <c r="AMJ5" s="143"/>
    </row>
    <row r="6" spans="1:1024" ht="9.9499999999999993" customHeight="1">
      <c r="A6" s="5"/>
      <c r="O6" s="10"/>
      <c r="P6" s="10"/>
    </row>
    <row r="7" spans="1:1024" ht="18.95" customHeight="1">
      <c r="B7" s="14" t="s">
        <v>10</v>
      </c>
    </row>
    <row r="8" spans="1:1024" ht="12.75" customHeight="1">
      <c r="A8" s="168" t="s">
        <v>11</v>
      </c>
      <c r="B8" s="168" t="s">
        <v>12</v>
      </c>
      <c r="C8" s="168" t="s">
        <v>13</v>
      </c>
      <c r="D8" s="168" t="s">
        <v>14</v>
      </c>
      <c r="E8" s="168"/>
      <c r="F8" s="168"/>
      <c r="G8" s="168" t="s">
        <v>15</v>
      </c>
      <c r="H8" s="168"/>
      <c r="I8" s="168" t="s">
        <v>16</v>
      </c>
      <c r="J8" s="168" t="s">
        <v>17</v>
      </c>
      <c r="K8" s="173" t="s">
        <v>18</v>
      </c>
      <c r="L8" s="173" t="s">
        <v>19</v>
      </c>
      <c r="M8" s="167" t="s">
        <v>20</v>
      </c>
      <c r="N8" s="18" t="s">
        <v>21</v>
      </c>
      <c r="O8" s="168" t="s">
        <v>22</v>
      </c>
      <c r="P8" s="43"/>
    </row>
    <row r="9" spans="1:1024" ht="12.75" customHeight="1">
      <c r="A9" s="168"/>
      <c r="B9" s="168"/>
      <c r="C9" s="168"/>
      <c r="D9" s="167" t="s">
        <v>23</v>
      </c>
      <c r="E9" s="167" t="s">
        <v>24</v>
      </c>
      <c r="F9" s="167" t="s">
        <v>25</v>
      </c>
      <c r="G9" s="168"/>
      <c r="H9" s="168"/>
      <c r="I9" s="168"/>
      <c r="J9" s="168"/>
      <c r="K9" s="168"/>
      <c r="L9" s="173"/>
      <c r="M9" s="173"/>
      <c r="N9" s="19" t="s">
        <v>26</v>
      </c>
      <c r="O9" s="168"/>
      <c r="P9" s="43"/>
    </row>
    <row r="10" spans="1:1024" ht="12.75" customHeight="1">
      <c r="A10" s="168"/>
      <c r="B10" s="168"/>
      <c r="C10" s="168"/>
      <c r="D10" s="168"/>
      <c r="E10" s="168"/>
      <c r="F10" s="168"/>
      <c r="G10" s="168" t="s">
        <v>28</v>
      </c>
      <c r="H10" s="168" t="s">
        <v>29</v>
      </c>
      <c r="I10" s="168"/>
      <c r="J10" s="168"/>
      <c r="K10" s="168"/>
      <c r="L10" s="173"/>
      <c r="M10" s="173"/>
      <c r="N10" s="20" t="s">
        <v>30</v>
      </c>
      <c r="O10" s="168"/>
      <c r="P10" s="51"/>
    </row>
    <row r="11" spans="1:1024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22" t="s">
        <v>32</v>
      </c>
      <c r="M11" s="22" t="s">
        <v>33</v>
      </c>
      <c r="N11" s="22" t="s">
        <v>34</v>
      </c>
      <c r="O11" s="22" t="s">
        <v>35</v>
      </c>
      <c r="P11" s="55"/>
    </row>
    <row r="12" spans="1:1024">
      <c r="A12" s="23" t="s">
        <v>37</v>
      </c>
      <c r="B12" s="23" t="s">
        <v>38</v>
      </c>
      <c r="C12" s="23" t="s">
        <v>39</v>
      </c>
      <c r="D12" s="23" t="s">
        <v>40</v>
      </c>
      <c r="E12" s="23" t="s">
        <v>41</v>
      </c>
      <c r="F12" s="23" t="s">
        <v>42</v>
      </c>
      <c r="G12" s="23" t="s">
        <v>43</v>
      </c>
      <c r="H12" s="23" t="s">
        <v>44</v>
      </c>
      <c r="I12" s="23" t="s">
        <v>45</v>
      </c>
      <c r="J12" s="23" t="s">
        <v>46</v>
      </c>
      <c r="K12" s="23" t="s">
        <v>47</v>
      </c>
      <c r="L12" s="23" t="s">
        <v>48</v>
      </c>
      <c r="M12" s="23" t="s">
        <v>49</v>
      </c>
      <c r="N12" s="23" t="s">
        <v>50</v>
      </c>
      <c r="O12" s="23" t="s">
        <v>51</v>
      </c>
      <c r="P12" s="125"/>
    </row>
    <row r="13" spans="1:1024" ht="164.45" customHeight="1">
      <c r="A13" s="108" t="s">
        <v>205</v>
      </c>
      <c r="B13" s="144" t="s">
        <v>206</v>
      </c>
      <c r="C13" s="28" t="s">
        <v>207</v>
      </c>
      <c r="D13" s="186" t="s">
        <v>83</v>
      </c>
      <c r="E13" s="186"/>
      <c r="F13" s="186"/>
      <c r="G13" s="145" t="s">
        <v>208</v>
      </c>
      <c r="H13" s="86" t="s">
        <v>209</v>
      </c>
      <c r="I13" s="112" t="s">
        <v>210</v>
      </c>
      <c r="J13" s="146" t="s">
        <v>211</v>
      </c>
      <c r="K13" s="28" t="s">
        <v>61</v>
      </c>
      <c r="L13" s="28">
        <v>1</v>
      </c>
      <c r="M13" s="28">
        <v>6</v>
      </c>
      <c r="N13" s="33"/>
      <c r="O13" s="34"/>
      <c r="P13" s="37"/>
    </row>
    <row r="14" spans="1:1024" ht="41.1" customHeight="1">
      <c r="A14" s="93"/>
      <c r="B14" s="42"/>
      <c r="C14" s="94"/>
      <c r="D14" s="94"/>
      <c r="E14" s="94"/>
      <c r="F14" s="94"/>
      <c r="G14" s="44"/>
      <c r="H14" s="44"/>
      <c r="I14" s="94"/>
      <c r="J14" s="95"/>
      <c r="K14" s="94"/>
      <c r="L14" s="94"/>
      <c r="M14" s="166" t="s">
        <v>62</v>
      </c>
      <c r="N14" s="166"/>
      <c r="O14" s="45"/>
      <c r="P14" s="96"/>
    </row>
    <row r="15" spans="1:1024" ht="5.65" customHeight="1">
      <c r="A15" s="41"/>
      <c r="B15" s="42"/>
      <c r="C15" s="43"/>
      <c r="D15" s="43"/>
      <c r="E15" s="43"/>
      <c r="F15" s="43"/>
      <c r="G15" s="44"/>
      <c r="H15" s="44"/>
      <c r="I15" s="43"/>
      <c r="J15" s="95"/>
      <c r="K15" s="43"/>
      <c r="L15" s="43"/>
      <c r="M15" s="43"/>
      <c r="N15" s="100"/>
      <c r="O15" s="96"/>
      <c r="P15" s="96"/>
    </row>
    <row r="16" spans="1:1024" ht="17.100000000000001" customHeight="1">
      <c r="B16" s="164" t="s">
        <v>164</v>
      </c>
      <c r="C16" s="164"/>
      <c r="D16" s="164"/>
      <c r="E16" s="164"/>
      <c r="F16" s="164"/>
      <c r="G16" s="164"/>
      <c r="H16" s="164"/>
      <c r="I16" s="164"/>
      <c r="J16" s="164"/>
      <c r="L16" s="123"/>
      <c r="M16" s="102"/>
      <c r="N16" s="46"/>
      <c r="O16" s="46"/>
      <c r="P16" s="46"/>
    </row>
    <row r="17" spans="2:16" ht="17.100000000000001" customHeight="1">
      <c r="B17" s="162" t="s">
        <v>165</v>
      </c>
      <c r="C17" s="162"/>
      <c r="D17" s="162"/>
      <c r="E17" s="162"/>
      <c r="F17" s="162"/>
      <c r="G17" s="162"/>
      <c r="H17" s="162"/>
      <c r="I17" s="162"/>
      <c r="J17" s="162"/>
      <c r="N17" s="46"/>
      <c r="O17" s="47"/>
      <c r="P17" s="47"/>
    </row>
    <row r="18" spans="2:16" ht="28.35" customHeight="1">
      <c r="B18" s="163" t="s">
        <v>64</v>
      </c>
      <c r="C18" s="163"/>
      <c r="D18" s="163"/>
      <c r="E18" s="163"/>
      <c r="F18" s="163"/>
      <c r="G18" s="163"/>
      <c r="H18" s="163"/>
      <c r="I18" s="163"/>
      <c r="J18" s="163"/>
      <c r="N18" s="46"/>
      <c r="O18" s="47"/>
      <c r="P18" s="47"/>
    </row>
    <row r="19" spans="2:16" ht="28.35" customHeight="1">
      <c r="B19" s="163" t="s">
        <v>65</v>
      </c>
      <c r="C19" s="163"/>
      <c r="D19" s="163"/>
      <c r="E19" s="163"/>
      <c r="F19" s="163"/>
      <c r="G19" s="163"/>
      <c r="H19" s="163"/>
      <c r="I19" s="163"/>
      <c r="J19" s="163"/>
      <c r="N19" s="46"/>
      <c r="O19" s="47"/>
      <c r="P19" s="47"/>
    </row>
    <row r="20" spans="2:16" ht="17.100000000000001" customHeight="1">
      <c r="B20" s="164" t="s">
        <v>166</v>
      </c>
      <c r="C20" s="164"/>
      <c r="D20" s="164"/>
      <c r="E20" s="164"/>
      <c r="F20" s="164"/>
      <c r="G20" s="164"/>
      <c r="H20" s="164"/>
      <c r="I20" s="164"/>
      <c r="J20" s="164"/>
      <c r="N20" s="46"/>
      <c r="O20" s="47"/>
      <c r="P20" s="47"/>
    </row>
    <row r="21" spans="2:16" ht="17.100000000000001" customHeight="1">
      <c r="B21" s="163" t="s">
        <v>67</v>
      </c>
      <c r="C21" s="163"/>
      <c r="D21" s="163"/>
      <c r="E21" s="163"/>
      <c r="F21" s="163"/>
      <c r="G21" s="163"/>
      <c r="H21" s="163"/>
      <c r="I21" s="163"/>
      <c r="J21" s="163"/>
      <c r="N21" s="46"/>
      <c r="O21" s="47"/>
      <c r="P21" s="47"/>
    </row>
    <row r="22" spans="2:16" ht="17.100000000000001" customHeight="1">
      <c r="B22" s="163" t="s">
        <v>167</v>
      </c>
      <c r="C22" s="163"/>
      <c r="D22" s="163"/>
      <c r="E22" s="163"/>
      <c r="F22" s="163"/>
      <c r="G22" s="163"/>
      <c r="H22" s="163"/>
      <c r="I22" s="163"/>
      <c r="J22" s="163"/>
      <c r="N22" s="46"/>
      <c r="O22" s="46"/>
      <c r="P22" s="46"/>
    </row>
    <row r="23" spans="2:16" ht="46.5" customHeight="1">
      <c r="K23" s="160" t="str">
        <f>'Zad. 1'!L20</f>
        <v>.......................................................................
(Podpis)</v>
      </c>
      <c r="L23" s="160"/>
      <c r="M23" s="160"/>
      <c r="N23" s="160"/>
      <c r="O23" s="160"/>
      <c r="P23" s="46"/>
    </row>
    <row r="24" spans="2:16" ht="12.75" customHeight="1">
      <c r="M24" s="161"/>
      <c r="N24" s="161"/>
    </row>
    <row r="25" spans="2:16">
      <c r="M25" s="161"/>
      <c r="N25" s="161"/>
    </row>
    <row r="1048100" ht="12.95" customHeight="1"/>
    <row r="1048101" ht="12.95" customHeight="1"/>
    <row r="1048102" ht="12.95" customHeight="1"/>
    <row r="1048103" ht="12.95" customHeight="1"/>
    <row r="1048104" ht="12.95" customHeight="1"/>
    <row r="1048105" ht="12.95" customHeight="1"/>
    <row r="1048106" ht="12.95" customHeight="1"/>
    <row r="1048107" ht="12.95" customHeight="1"/>
    <row r="1048108" ht="12.95" customHeight="1"/>
    <row r="1048109" ht="12.95" customHeight="1"/>
    <row r="1048110" ht="12.95" customHeight="1"/>
    <row r="1048111" ht="12.95" customHeight="1"/>
    <row r="1048112" ht="12.95" customHeight="1"/>
    <row r="1048113" ht="12.95" customHeight="1"/>
    <row r="1048114" ht="12.95" customHeight="1"/>
    <row r="1048115" ht="12.95" customHeight="1"/>
    <row r="1048116" ht="12.95" customHeight="1"/>
    <row r="1048117" ht="12.95" customHeight="1"/>
    <row r="1048118" ht="12.95" customHeight="1"/>
    <row r="1048119" ht="12.95" customHeight="1"/>
    <row r="1048120" ht="12.95" customHeight="1"/>
    <row r="1048121" ht="12.95" customHeight="1"/>
    <row r="1048122" ht="12.95" customHeight="1"/>
    <row r="1048123" ht="12.95" customHeight="1"/>
    <row r="1048124" ht="12.95" customHeight="1"/>
    <row r="1048125" ht="12.95" customHeight="1"/>
    <row r="1048126" ht="12.95" customHeight="1"/>
    <row r="1048127" ht="12.95" customHeight="1"/>
    <row r="1048128" ht="12.95" customHeight="1"/>
    <row r="1048129" ht="12.95" customHeight="1"/>
    <row r="1048130" ht="12.95" customHeight="1"/>
    <row r="1048131" ht="12.95" customHeight="1"/>
    <row r="1048132" ht="12.95" customHeight="1"/>
    <row r="1048133" ht="12.95" customHeight="1"/>
    <row r="1048134" ht="12.95" customHeight="1"/>
    <row r="1048135" ht="12.95" customHeight="1"/>
    <row r="1048136" ht="12.95" customHeight="1"/>
    <row r="1048137" ht="12.95" customHeight="1"/>
    <row r="1048138" ht="12.95" customHeight="1"/>
    <row r="1048139" ht="12.95" customHeight="1"/>
    <row r="1048140" ht="12.95" customHeight="1"/>
    <row r="1048141" ht="12.95" customHeight="1"/>
    <row r="1048142" ht="12.95" customHeight="1"/>
    <row r="1048143" ht="12.95" customHeight="1"/>
    <row r="1048144" ht="12.95" customHeight="1"/>
    <row r="1048145" ht="12.95" customHeight="1"/>
    <row r="1048146" ht="12.95" customHeight="1"/>
    <row r="1048147" ht="12.95" customHeight="1"/>
    <row r="1048148" ht="12.95" customHeight="1"/>
    <row r="1048149" ht="12.95" customHeight="1"/>
    <row r="1048150" ht="12.95" customHeight="1"/>
    <row r="1048151" ht="12.95" customHeight="1"/>
    <row r="1048152" ht="12.95" customHeight="1"/>
    <row r="1048153" ht="12.95" customHeight="1"/>
    <row r="1048154" ht="12.95" customHeight="1"/>
    <row r="1048155" ht="12.95" customHeight="1"/>
    <row r="1048156" ht="12.95" customHeight="1"/>
    <row r="1048157" ht="12.95" customHeight="1"/>
    <row r="1048158" ht="12.95" customHeight="1"/>
    <row r="1048159" ht="12.95" customHeight="1"/>
    <row r="1048160" ht="12.95" customHeight="1"/>
    <row r="1048161" ht="12.95" customHeight="1"/>
    <row r="1048162" ht="12.95" customHeight="1"/>
    <row r="1048163" ht="12.95" customHeight="1"/>
    <row r="1048164" ht="12.95" customHeight="1"/>
    <row r="1048165" ht="12.95" customHeight="1"/>
    <row r="1048166" ht="12.95" customHeight="1"/>
    <row r="1048167" ht="12.95" customHeight="1"/>
    <row r="1048168" ht="12.95" customHeight="1"/>
    <row r="1048169" ht="12.95" customHeight="1"/>
    <row r="1048170" ht="12.95" customHeight="1"/>
    <row r="1048171" ht="12.95" customHeight="1"/>
    <row r="1048172" ht="12.95" customHeight="1"/>
    <row r="1048173" ht="12.95" customHeight="1"/>
    <row r="1048174" ht="12.95" customHeight="1"/>
    <row r="1048175" ht="12.95" customHeight="1"/>
    <row r="1048176" ht="12.95" customHeight="1"/>
    <row r="1048177" ht="12.95" customHeight="1"/>
    <row r="1048178" ht="12.95" customHeight="1"/>
    <row r="1048179" ht="12.95" customHeight="1"/>
    <row r="1048180" ht="12.95" customHeight="1"/>
    <row r="1048181" ht="12.95" customHeight="1"/>
    <row r="1048182" ht="12.95" customHeight="1"/>
    <row r="1048183" ht="12.95" customHeight="1"/>
    <row r="1048184" ht="12.95" customHeight="1"/>
    <row r="1048185" ht="12.95" customHeight="1"/>
    <row r="1048186" ht="12.95" customHeight="1"/>
    <row r="1048187" ht="12.95" customHeight="1"/>
    <row r="1048188" ht="12.95" customHeight="1"/>
    <row r="1048189" ht="12.95" customHeight="1"/>
    <row r="1048190" ht="12.95" customHeight="1"/>
    <row r="1048191" ht="12.95" customHeight="1"/>
    <row r="1048192" ht="12.95" customHeight="1"/>
    <row r="1048193" ht="12.95" customHeight="1"/>
    <row r="1048194" ht="12.95" customHeight="1"/>
    <row r="1048195" ht="12.95" customHeight="1"/>
    <row r="1048196" ht="12.95" customHeight="1"/>
    <row r="1048197" ht="12.95" customHeight="1"/>
    <row r="1048198" ht="12.95" customHeight="1"/>
    <row r="1048199" ht="12.95" customHeight="1"/>
    <row r="1048200" ht="12.95" customHeight="1"/>
    <row r="1048201" ht="12.95" customHeight="1"/>
    <row r="1048202" ht="12.95" customHeight="1"/>
    <row r="1048203" ht="12.95" customHeight="1"/>
    <row r="1048204" ht="12.95" customHeight="1"/>
    <row r="1048205" ht="12.95" customHeight="1"/>
    <row r="1048206" ht="12.95" customHeight="1"/>
    <row r="1048207" ht="12.95" customHeight="1"/>
    <row r="1048208" ht="12.95" customHeight="1"/>
    <row r="1048209" ht="12.95" customHeight="1"/>
    <row r="1048210" ht="12.95" customHeight="1"/>
    <row r="1048211" ht="12.95" customHeight="1"/>
    <row r="1048212" ht="12.95" customHeight="1"/>
    <row r="1048213" ht="12.95" customHeight="1"/>
    <row r="1048214" ht="12.95" customHeight="1"/>
    <row r="1048215" ht="12.95" customHeight="1"/>
    <row r="1048216" ht="12.95" customHeight="1"/>
    <row r="1048217" ht="12.95" customHeight="1"/>
    <row r="1048218" ht="12.95" customHeight="1"/>
    <row r="1048219" ht="12.95" customHeight="1"/>
    <row r="1048220" ht="12.95" customHeight="1"/>
    <row r="1048221" ht="12.95" customHeight="1"/>
    <row r="1048222" ht="12.95" customHeight="1"/>
    <row r="1048223" ht="12.95" customHeight="1"/>
    <row r="1048224" ht="12.95" customHeight="1"/>
    <row r="1048225" ht="12.95" customHeight="1"/>
    <row r="1048226" ht="12.95" customHeight="1"/>
    <row r="1048227" ht="12.95" customHeight="1"/>
    <row r="1048228" ht="12.95" customHeight="1"/>
    <row r="1048229" ht="12.95" customHeight="1"/>
    <row r="1048230" ht="12.95" customHeight="1"/>
    <row r="1048231" ht="12.95" customHeight="1"/>
    <row r="1048232" ht="12.95" customHeight="1"/>
    <row r="1048233" ht="12.95" customHeight="1"/>
    <row r="1048234" ht="12.95" customHeight="1"/>
    <row r="1048235" ht="12.95" customHeight="1"/>
    <row r="1048236" ht="12.95" customHeight="1"/>
    <row r="1048237" ht="12.95" customHeight="1"/>
    <row r="1048238" ht="12.95" customHeight="1"/>
    <row r="1048239" ht="12.95" customHeight="1"/>
    <row r="1048240" ht="12.95" customHeight="1"/>
    <row r="1048241" ht="12.95" customHeight="1"/>
    <row r="1048242" ht="12.95" customHeight="1"/>
    <row r="1048243" ht="12.95" customHeight="1"/>
    <row r="1048244" ht="12.95" customHeight="1"/>
    <row r="1048245" ht="12.95" customHeight="1"/>
    <row r="1048246" ht="12.95" customHeight="1"/>
    <row r="1048247" ht="12.95" customHeight="1"/>
    <row r="1048248" ht="12.95" customHeight="1"/>
    <row r="1048249" ht="12.95" customHeight="1"/>
    <row r="1048250" ht="12.95" customHeight="1"/>
    <row r="1048251" ht="12.95" customHeight="1"/>
    <row r="1048252" ht="12.95" customHeight="1"/>
    <row r="1048253" ht="12.95" customHeight="1"/>
    <row r="1048254" ht="12.95" customHeight="1"/>
    <row r="1048255" ht="12.95" customHeight="1"/>
    <row r="1048256" ht="12.95" customHeight="1"/>
    <row r="1048257" ht="12.95" customHeight="1"/>
    <row r="1048258" ht="12.95" customHeight="1"/>
    <row r="1048259" ht="12.95" customHeight="1"/>
    <row r="1048260" ht="12.95" customHeight="1"/>
    <row r="1048261" ht="12.95" customHeight="1"/>
    <row r="1048262" ht="12.95" customHeight="1"/>
    <row r="1048263" ht="12.95" customHeight="1"/>
    <row r="1048264" ht="12.95" customHeight="1"/>
    <row r="1048265" ht="12.95" customHeight="1"/>
    <row r="1048266" ht="12.95" customHeight="1"/>
    <row r="1048267" ht="12.95" customHeight="1"/>
    <row r="1048268" ht="12.95" customHeight="1"/>
    <row r="1048269" ht="12.95" customHeight="1"/>
    <row r="1048270" ht="12.95" customHeight="1"/>
    <row r="1048271" ht="12.95" customHeight="1"/>
    <row r="1048272" ht="12.95" customHeight="1"/>
    <row r="1048273" ht="12.95" customHeight="1"/>
    <row r="1048274" ht="12.95" customHeight="1"/>
    <row r="1048275" ht="12.95" customHeight="1"/>
    <row r="1048276" ht="12.95" customHeight="1"/>
    <row r="1048277" ht="12.95" customHeight="1"/>
    <row r="1048278" ht="12.95" customHeight="1"/>
    <row r="1048279" ht="12.95" customHeight="1"/>
    <row r="1048280" ht="12.95" customHeight="1"/>
    <row r="1048281" ht="12.95" customHeight="1"/>
    <row r="1048282" ht="12.95" customHeight="1"/>
    <row r="1048283" ht="12.95" customHeight="1"/>
    <row r="1048284" ht="12.95" customHeight="1"/>
    <row r="1048285" ht="12.95" customHeight="1"/>
    <row r="1048286" ht="12.95" customHeight="1"/>
    <row r="1048287" ht="12.95" customHeight="1"/>
    <row r="1048288" ht="12.95" customHeight="1"/>
    <row r="1048289" ht="12.95" customHeight="1"/>
    <row r="1048290" ht="12.95" customHeight="1"/>
    <row r="1048291" ht="12.95" customHeight="1"/>
    <row r="1048292" ht="12.95" customHeight="1"/>
    <row r="1048293" ht="12.95" customHeight="1"/>
    <row r="1048294" ht="12.95" customHeight="1"/>
    <row r="1048295" ht="12.95" customHeight="1"/>
    <row r="1048296" ht="12.95" customHeight="1"/>
    <row r="1048297" ht="12.95" customHeight="1"/>
    <row r="1048298" ht="12.95" customHeight="1"/>
    <row r="1048299" ht="12.95" customHeight="1"/>
    <row r="1048300" ht="12.95" customHeight="1"/>
    <row r="1048301" ht="12.95" customHeight="1"/>
    <row r="1048302" ht="12.95" customHeight="1"/>
    <row r="1048303" ht="12.95" customHeight="1"/>
    <row r="1048304" ht="12.95" customHeight="1"/>
    <row r="1048305" ht="12.95" customHeight="1"/>
    <row r="1048306" ht="12.95" customHeight="1"/>
    <row r="1048307" ht="12.95" customHeight="1"/>
    <row r="1048308" ht="12.95" customHeight="1"/>
    <row r="1048309" ht="12.95" customHeight="1"/>
    <row r="1048310" ht="12.95" customHeight="1"/>
    <row r="1048311" ht="12.95" customHeight="1"/>
    <row r="1048312" ht="12.95" customHeight="1"/>
    <row r="1048313" ht="12.95" customHeight="1"/>
    <row r="1048314" ht="12.95" customHeight="1"/>
    <row r="1048315" ht="12.95" customHeight="1"/>
    <row r="1048316" ht="12.95" customHeight="1"/>
    <row r="1048317" ht="12.95" customHeight="1"/>
    <row r="1048318" ht="12.95" customHeight="1"/>
    <row r="1048319" ht="12.95" customHeight="1"/>
    <row r="1048320" ht="12.95" customHeight="1"/>
    <row r="1048321" ht="12.95" customHeight="1"/>
    <row r="1048322" ht="12.95" customHeight="1"/>
    <row r="1048323" ht="12.95" customHeight="1"/>
    <row r="1048324" ht="12.95" customHeight="1"/>
    <row r="1048325" ht="12.95" customHeight="1"/>
    <row r="1048326" ht="12.95" customHeight="1"/>
    <row r="1048327" ht="12.95" customHeight="1"/>
    <row r="1048328" ht="12.95" customHeight="1"/>
    <row r="1048329" ht="12.95" customHeight="1"/>
    <row r="1048330" ht="12.95" customHeight="1"/>
    <row r="1048331" ht="12.95" customHeight="1"/>
    <row r="1048332" ht="12.95" customHeight="1"/>
    <row r="1048333" ht="12.95" customHeight="1"/>
    <row r="1048334" ht="12.95" customHeight="1"/>
    <row r="1048335" ht="12.95" customHeight="1"/>
    <row r="1048336" ht="12.95" customHeight="1"/>
    <row r="1048337" ht="12.95" customHeight="1"/>
    <row r="1048338" ht="12.95" customHeight="1"/>
    <row r="1048339" ht="12.95" customHeight="1"/>
    <row r="1048340" ht="12.95" customHeight="1"/>
    <row r="1048341" ht="12.95" customHeight="1"/>
    <row r="1048342" ht="12.95" customHeight="1"/>
    <row r="1048343" ht="12.95" customHeight="1"/>
    <row r="1048344" ht="12.95" customHeight="1"/>
    <row r="1048345" ht="12.95" customHeight="1"/>
    <row r="1048346" ht="12.95" customHeight="1"/>
    <row r="1048347" ht="12.95" customHeight="1"/>
    <row r="1048348" ht="12.95" customHeight="1"/>
    <row r="1048349" ht="12.95" customHeight="1"/>
    <row r="1048350" ht="12.95" customHeight="1"/>
    <row r="1048351" ht="12.95" customHeight="1"/>
    <row r="1048352" ht="12.95" customHeight="1"/>
    <row r="1048353" ht="12.95" customHeight="1"/>
    <row r="1048354" ht="12.95" customHeight="1"/>
    <row r="1048355" ht="12.95" customHeight="1"/>
    <row r="1048356" ht="12.95" customHeight="1"/>
    <row r="1048357" ht="12.95" customHeight="1"/>
    <row r="1048358" ht="12.95" customHeight="1"/>
    <row r="1048359" ht="12.95" customHeight="1"/>
    <row r="1048360" ht="12.95" customHeight="1"/>
    <row r="1048361" ht="12.95" customHeight="1"/>
    <row r="1048362" ht="12.95" customHeight="1"/>
    <row r="1048363" ht="12.95" customHeight="1"/>
    <row r="1048364" ht="12.95" customHeight="1"/>
    <row r="1048365" ht="12.95" customHeight="1"/>
    <row r="1048366" ht="12.95" customHeight="1"/>
    <row r="1048367" ht="12.95" customHeight="1"/>
    <row r="1048368" ht="12.95" customHeight="1"/>
    <row r="1048369" ht="12.95" customHeight="1"/>
    <row r="1048370" ht="12.95" customHeight="1"/>
    <row r="1048371" ht="12.95" customHeight="1"/>
    <row r="1048372" ht="12.95" customHeight="1"/>
    <row r="1048373" ht="12.95" customHeight="1"/>
    <row r="1048374" ht="12.95" customHeight="1"/>
    <row r="1048375" ht="12.95" customHeight="1"/>
    <row r="1048376" ht="12.95" customHeight="1"/>
    <row r="1048377" ht="12.95" customHeight="1"/>
    <row r="1048378" ht="12.95" customHeight="1"/>
    <row r="1048379" ht="12.95" customHeight="1"/>
    <row r="1048380" ht="12.95" customHeight="1"/>
    <row r="1048381" ht="12.95" customHeight="1"/>
    <row r="1048382" ht="12.95" customHeight="1"/>
    <row r="1048383" ht="12.95" customHeight="1"/>
    <row r="1048384" ht="12.95" customHeight="1"/>
    <row r="1048385" ht="12.95" customHeight="1"/>
    <row r="1048386" ht="12.95" customHeight="1"/>
    <row r="1048387" ht="12.95" customHeight="1"/>
    <row r="1048388" ht="12.95" customHeight="1"/>
    <row r="1048389" ht="12.95" customHeight="1"/>
    <row r="1048390" ht="12.95" customHeight="1"/>
    <row r="1048391" ht="12.95" customHeight="1"/>
    <row r="1048392" ht="12.95" customHeight="1"/>
    <row r="1048393" ht="12.95" customHeight="1"/>
    <row r="1048394" ht="12.95" customHeight="1"/>
    <row r="1048395" ht="12.95" customHeight="1"/>
    <row r="1048396" ht="12.95" customHeight="1"/>
    <row r="1048397" ht="12.95" customHeight="1"/>
    <row r="1048398" ht="12.95" customHeight="1"/>
    <row r="1048399" ht="12.95" customHeight="1"/>
    <row r="1048400" ht="12.95" customHeight="1"/>
    <row r="1048401" ht="12.95" customHeight="1"/>
    <row r="1048402" ht="12.95" customHeight="1"/>
    <row r="1048403" ht="12.95" customHeight="1"/>
    <row r="1048404" ht="12.95" customHeight="1"/>
    <row r="1048405" ht="12.95" customHeight="1"/>
    <row r="1048406" ht="12.95" customHeight="1"/>
    <row r="1048407" ht="12.95" customHeight="1"/>
    <row r="1048408" ht="12.95" customHeight="1"/>
    <row r="1048409" ht="12.95" customHeight="1"/>
    <row r="1048410" ht="12.95" customHeight="1"/>
    <row r="1048411" ht="12.95" customHeight="1"/>
    <row r="1048412" ht="12.95" customHeight="1"/>
    <row r="1048413" ht="12.95" customHeight="1"/>
    <row r="1048414" ht="12.95" customHeight="1"/>
    <row r="1048415" ht="12.95" customHeight="1"/>
    <row r="1048416" ht="12.95" customHeight="1"/>
    <row r="1048417" ht="12.95" customHeight="1"/>
    <row r="1048418" ht="12.95" customHeight="1"/>
    <row r="1048419" ht="12.95" customHeight="1"/>
    <row r="1048420" ht="12.95" customHeight="1"/>
    <row r="1048421" ht="12.95" customHeight="1"/>
    <row r="1048422" ht="12.95" customHeight="1"/>
    <row r="1048423" ht="12.95" customHeight="1"/>
    <row r="1048424" ht="12.95" customHeight="1"/>
    <row r="1048425" ht="12.95" customHeight="1"/>
    <row r="1048426" ht="12.95" customHeight="1"/>
    <row r="1048427" ht="12.95" customHeight="1"/>
    <row r="1048428" ht="12.95" customHeight="1"/>
    <row r="1048429" ht="12.95" customHeight="1"/>
    <row r="1048430" ht="12.95" customHeight="1"/>
    <row r="1048431" ht="12.95" customHeight="1"/>
    <row r="1048432" ht="12.95" customHeight="1"/>
    <row r="1048433" ht="12.95" customHeight="1"/>
    <row r="1048434" ht="12.95" customHeight="1"/>
    <row r="1048435" ht="12.95" customHeight="1"/>
    <row r="1048436" ht="12.95" customHeight="1"/>
    <row r="1048437" ht="12.95" customHeight="1"/>
    <row r="1048438" ht="12.95" customHeight="1"/>
    <row r="1048439" ht="12.95" customHeight="1"/>
    <row r="1048440" ht="12.95" customHeight="1"/>
    <row r="1048441" ht="12.95" customHeight="1"/>
    <row r="1048442" ht="12.95" customHeight="1"/>
    <row r="1048443" ht="12.95" customHeight="1"/>
    <row r="1048444" ht="12.95" customHeight="1"/>
    <row r="1048445" ht="12.95" customHeight="1"/>
    <row r="1048446" ht="12.95" customHeight="1"/>
    <row r="1048447" ht="12.95" customHeight="1"/>
    <row r="1048448" ht="12.95" customHeight="1"/>
    <row r="1048449" ht="12.95" customHeight="1"/>
    <row r="1048450" ht="12.95" customHeight="1"/>
    <row r="1048451" ht="12.95" customHeight="1"/>
    <row r="1048452" ht="12.95" customHeight="1"/>
    <row r="1048453" ht="12.95" customHeight="1"/>
    <row r="1048454" ht="12.95" customHeight="1"/>
    <row r="1048455" ht="12.95" customHeight="1"/>
    <row r="1048456" ht="12.95" customHeight="1"/>
    <row r="1048457" ht="12.95" customHeight="1"/>
    <row r="1048458" ht="12.95" customHeight="1"/>
    <row r="1048459" ht="12.95" customHeight="1"/>
    <row r="1048460" ht="12.95" customHeight="1"/>
    <row r="1048461" ht="12.95" customHeight="1"/>
    <row r="1048462" ht="12.95" customHeight="1"/>
    <row r="1048463" ht="12.95" customHeight="1"/>
    <row r="1048464" ht="12.95" customHeight="1"/>
    <row r="1048465" ht="12.95" customHeight="1"/>
    <row r="1048466" ht="12.95" customHeight="1"/>
    <row r="1048467" ht="12.95" customHeight="1"/>
    <row r="1048468" ht="12.95" customHeight="1"/>
    <row r="1048469" ht="12.95" customHeight="1"/>
    <row r="1048470" ht="12.95" customHeight="1"/>
    <row r="1048471" ht="12.95" customHeight="1"/>
    <row r="1048472" ht="12.95" customHeight="1"/>
    <row r="1048473" ht="12.95" customHeight="1"/>
    <row r="1048474" ht="12.95" customHeight="1"/>
    <row r="1048475" ht="12.95" customHeight="1"/>
    <row r="1048476" ht="12.95" customHeight="1"/>
    <row r="1048477" ht="12.95" customHeight="1"/>
    <row r="1048478" ht="12.95" customHeight="1"/>
    <row r="1048479" ht="12.95" customHeight="1"/>
    <row r="1048480" ht="12.95" customHeight="1"/>
    <row r="1048481" ht="12.95" customHeight="1"/>
    <row r="1048482" ht="12.95" customHeight="1"/>
    <row r="1048483" ht="12.95" customHeight="1"/>
    <row r="1048484" ht="12.95" customHeight="1"/>
    <row r="1048485" ht="12.95" customHeight="1"/>
    <row r="1048486" ht="12.95" customHeight="1"/>
    <row r="1048487" ht="12.95" customHeight="1"/>
    <row r="1048488" ht="12.95" customHeight="1"/>
    <row r="1048489" ht="12.95" customHeight="1"/>
    <row r="1048490" ht="12.95" customHeight="1"/>
    <row r="1048491" ht="12.95" customHeight="1"/>
    <row r="1048492" ht="12.95" customHeight="1"/>
    <row r="1048493" ht="12.95" customHeight="1"/>
    <row r="1048494" ht="12.95" customHeight="1"/>
    <row r="1048495" ht="12.95" customHeight="1"/>
    <row r="1048496" ht="12.95" customHeight="1"/>
    <row r="1048497" ht="12.95" customHeight="1"/>
    <row r="1048498" ht="12.95" customHeight="1"/>
    <row r="1048499" ht="12.95" customHeight="1"/>
    <row r="1048500" ht="12.95" customHeight="1"/>
    <row r="1048501" ht="12.95" customHeight="1"/>
    <row r="1048502" ht="12.95" customHeight="1"/>
    <row r="1048503" ht="12.95" customHeight="1"/>
    <row r="1048504" ht="12.95" customHeight="1"/>
    <row r="1048505" ht="12.95" customHeight="1"/>
    <row r="1048506" ht="12.95" customHeight="1"/>
    <row r="1048507" ht="12.95" customHeight="1"/>
    <row r="1048508" ht="12.95" customHeight="1"/>
    <row r="1048509" ht="12.95" customHeight="1"/>
    <row r="1048510" ht="12.95" customHeight="1"/>
    <row r="1048511" ht="12.95" customHeight="1"/>
    <row r="1048512" ht="12.95" customHeight="1"/>
    <row r="1048513" ht="12.95" customHeight="1"/>
    <row r="1048514" ht="12.95" customHeight="1"/>
    <row r="1048515" ht="12.95" customHeight="1"/>
    <row r="1048516" ht="12.95" customHeight="1"/>
    <row r="1048517" ht="12.95" customHeight="1"/>
    <row r="1048518" ht="12.95" customHeight="1"/>
    <row r="1048519" ht="12.95" customHeight="1"/>
    <row r="1048520" ht="12.95" customHeight="1"/>
    <row r="1048521" ht="12.95" customHeight="1"/>
    <row r="1048522" ht="12.95" customHeight="1"/>
    <row r="1048523" ht="12.95" customHeight="1"/>
    <row r="1048524" ht="12.95" customHeight="1"/>
    <row r="1048525" ht="12.95" customHeight="1"/>
    <row r="1048526" ht="12.95" customHeight="1"/>
    <row r="1048527" ht="12.95" customHeight="1"/>
    <row r="1048528" ht="12.95" customHeight="1"/>
    <row r="1048529" ht="12.95" customHeight="1"/>
    <row r="1048530" ht="12.95" customHeight="1"/>
    <row r="1048531" ht="12.95" customHeight="1"/>
    <row r="1048532" ht="12.95" customHeight="1"/>
    <row r="1048533" ht="12.95" customHeight="1"/>
    <row r="1048534" ht="12.95" customHeight="1"/>
    <row r="1048535" ht="12.95" customHeight="1"/>
    <row r="1048536" ht="12.95" customHeight="1"/>
    <row r="1048537" ht="12.95" customHeight="1"/>
    <row r="1048538" ht="12.95" customHeight="1"/>
    <row r="1048539" ht="12.95" customHeight="1"/>
    <row r="1048540" ht="12.95" customHeight="1"/>
    <row r="1048541" ht="12.95" customHeight="1"/>
    <row r="1048542" ht="12.95" customHeight="1"/>
    <row r="1048543" ht="12.95" customHeight="1"/>
    <row r="1048544" ht="12.95" customHeight="1"/>
    <row r="1048545" ht="12.95" customHeight="1"/>
    <row r="1048546" ht="12.95" customHeight="1"/>
    <row r="1048547" ht="12.95" customHeight="1"/>
    <row r="1048548" ht="12.95" customHeight="1"/>
    <row r="1048549" ht="12.95" customHeight="1"/>
    <row r="1048550" ht="12.95" customHeight="1"/>
    <row r="1048551" ht="12.95" customHeight="1"/>
    <row r="1048552" ht="12.95" customHeight="1"/>
    <row r="1048553" ht="12.95" customHeight="1"/>
    <row r="1048554" ht="12.95" customHeight="1"/>
    <row r="1048555" ht="12.95" customHeight="1"/>
    <row r="1048556" ht="12.95" customHeight="1"/>
    <row r="1048557" ht="12.95" customHeight="1"/>
    <row r="1048558" ht="12.95" customHeight="1"/>
    <row r="1048559" ht="12.95" customHeight="1"/>
    <row r="1048560" ht="12.95" customHeight="1"/>
    <row r="1048561" ht="12.95" customHeight="1"/>
    <row r="1048562" ht="12.95" customHeight="1"/>
    <row r="1048563" ht="12.95" customHeight="1"/>
    <row r="1048564" ht="12.95" customHeight="1"/>
    <row r="1048565" ht="12.95" customHeight="1"/>
    <row r="1048566" ht="12.95" customHeight="1"/>
    <row r="1048567" ht="12.95" customHeight="1"/>
    <row r="1048568" ht="12.95" customHeight="1"/>
    <row r="1048569" ht="12.95" customHeight="1"/>
    <row r="1048570" ht="12.95" customHeight="1"/>
    <row r="1048571" ht="12.95" customHeight="1"/>
    <row r="1048572" ht="12.75" customHeight="1"/>
    <row r="1048576" ht="12.75" customHeight="1"/>
  </sheetData>
  <mergeCells count="32">
    <mergeCell ref="N1:O1"/>
    <mergeCell ref="N2:O2"/>
    <mergeCell ref="A3:O3"/>
    <mergeCell ref="A5:O5"/>
    <mergeCell ref="A8:A11"/>
    <mergeCell ref="B8:B11"/>
    <mergeCell ref="C8:C11"/>
    <mergeCell ref="D8:F8"/>
    <mergeCell ref="G8:H9"/>
    <mergeCell ref="I8:I11"/>
    <mergeCell ref="J8:J11"/>
    <mergeCell ref="K8:K11"/>
    <mergeCell ref="L8:L10"/>
    <mergeCell ref="M8:M10"/>
    <mergeCell ref="O8:O10"/>
    <mergeCell ref="D9:D11"/>
    <mergeCell ref="E9:E11"/>
    <mergeCell ref="F9:F11"/>
    <mergeCell ref="G10:G11"/>
    <mergeCell ref="H10:H11"/>
    <mergeCell ref="D13:F13"/>
    <mergeCell ref="M14:N14"/>
    <mergeCell ref="B16:J16"/>
    <mergeCell ref="B17:J17"/>
    <mergeCell ref="B18:J18"/>
    <mergeCell ref="B19:J19"/>
    <mergeCell ref="M25:N25"/>
    <mergeCell ref="B20:J20"/>
    <mergeCell ref="B21:J21"/>
    <mergeCell ref="B22:J22"/>
    <mergeCell ref="K23:O23"/>
    <mergeCell ref="M24:N24"/>
  </mergeCells>
  <pageMargins left="0.59055118110236227" right="0.59055118110236227" top="0.94488188976377963" bottom="0.94488188976377963" header="0.59055118110236227" footer="0.59055118110236227"/>
  <pageSetup paperSize="9" scale="43" firstPageNumber="0" fitToHeight="2" orientation="portrait" horizontalDpi="300" verticalDpi="300" r:id="rId1"/>
  <headerFoot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  <pageSetUpPr fitToPage="1"/>
  </sheetPr>
  <dimension ref="A1:ALS24"/>
  <sheetViews>
    <sheetView view="pageBreakPreview" topLeftCell="A13" zoomScale="60" zoomScaleNormal="75" workbookViewId="0">
      <selection activeCell="J14" sqref="J14"/>
    </sheetView>
  </sheetViews>
  <sheetFormatPr defaultColWidth="11.5703125" defaultRowHeight="12.75"/>
  <cols>
    <col min="1" max="1" width="5.42578125" style="1" customWidth="1"/>
    <col min="2" max="2" width="39.140625" style="1" customWidth="1"/>
    <col min="3" max="3" width="11.85546875" style="1" customWidth="1"/>
    <col min="4" max="6" width="6.5703125" style="1" customWidth="1"/>
    <col min="7" max="7" width="16.5703125" style="1" customWidth="1"/>
    <col min="8" max="8" width="29" style="1" customWidth="1"/>
    <col min="9" max="9" width="12.28515625" style="2" customWidth="1"/>
    <col min="10" max="10" width="20.42578125" style="2" customWidth="1"/>
    <col min="11" max="11" width="5.5703125" style="2" customWidth="1"/>
    <col min="12" max="12" width="5.5703125" style="1" customWidth="1"/>
    <col min="13" max="13" width="11.7109375" style="1" customWidth="1"/>
    <col min="14" max="15" width="13.28515625" style="1" customWidth="1"/>
    <col min="16" max="16" width="1.5703125" style="1" customWidth="1"/>
    <col min="17" max="234" width="11.5703125" style="1"/>
    <col min="235" max="235" width="11.5703125" style="4"/>
    <col min="236" max="1007" width="11.5703125" style="3"/>
  </cols>
  <sheetData>
    <row r="1" spans="1:1007" ht="15" customHeight="1">
      <c r="A1" s="5"/>
      <c r="N1" s="176" t="s">
        <v>212</v>
      </c>
      <c r="O1" s="176"/>
      <c r="P1" s="10"/>
    </row>
    <row r="2" spans="1:1007" ht="15.75">
      <c r="A2" s="185" t="str">
        <f>'Zad. 1'!A3</f>
        <v>Świadczenie uświadczenie usług w zakresie przeglądów serwisowych (gwarancyjnych i pogwarancyjnych) i konserwacji urządzeń wentylacji i klimatyzacji w latach 2021-2023 w obiektach Miejskiego Ośrodka Sportu i Rekreacji "Bystrzyca" w Lublinie Sp. z o.o., wg. Zadań 1-7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1"/>
      <c r="P2" s="13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4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</row>
    <row r="3" spans="1:1007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4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1007" ht="17.100000000000001" customHeight="1">
      <c r="A4" s="185" t="s">
        <v>213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3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4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1007" ht="15.75">
      <c r="A5" s="5"/>
      <c r="O5" s="10"/>
      <c r="P5" s="10"/>
    </row>
    <row r="6" spans="1:1007" ht="15.75">
      <c r="A6" s="5"/>
      <c r="B6" s="14" t="s">
        <v>10</v>
      </c>
      <c r="O6" s="10"/>
      <c r="P6" s="10"/>
    </row>
    <row r="7" spans="1:1007" ht="12.75" customHeight="1">
      <c r="A7" s="168" t="s">
        <v>11</v>
      </c>
      <c r="B7" s="168" t="s">
        <v>12</v>
      </c>
      <c r="C7" s="168" t="s">
        <v>13</v>
      </c>
      <c r="D7" s="168" t="s">
        <v>14</v>
      </c>
      <c r="E7" s="168"/>
      <c r="F7" s="168"/>
      <c r="G7" s="168" t="s">
        <v>15</v>
      </c>
      <c r="H7" s="168"/>
      <c r="I7" s="168" t="s">
        <v>16</v>
      </c>
      <c r="J7" s="168" t="s">
        <v>17</v>
      </c>
      <c r="K7" s="173" t="s">
        <v>18</v>
      </c>
      <c r="L7" s="173" t="s">
        <v>19</v>
      </c>
      <c r="M7" s="167" t="s">
        <v>20</v>
      </c>
      <c r="N7" s="18" t="s">
        <v>21</v>
      </c>
      <c r="O7" s="168" t="s">
        <v>22</v>
      </c>
      <c r="P7" s="43"/>
    </row>
    <row r="8" spans="1:1007" ht="12.75" customHeight="1">
      <c r="A8" s="168"/>
      <c r="B8" s="168"/>
      <c r="C8" s="168"/>
      <c r="D8" s="167" t="s">
        <v>23</v>
      </c>
      <c r="E8" s="167" t="s">
        <v>24</v>
      </c>
      <c r="F8" s="167" t="s">
        <v>25</v>
      </c>
      <c r="G8" s="168"/>
      <c r="H8" s="168"/>
      <c r="I8" s="168"/>
      <c r="J8" s="168"/>
      <c r="K8" s="168"/>
      <c r="L8" s="173"/>
      <c r="M8" s="173"/>
      <c r="N8" s="19" t="s">
        <v>26</v>
      </c>
      <c r="O8" s="168"/>
      <c r="P8" s="43"/>
    </row>
    <row r="9" spans="1:1007" ht="12.75" customHeight="1">
      <c r="A9" s="168"/>
      <c r="B9" s="168"/>
      <c r="C9" s="168"/>
      <c r="D9" s="168"/>
      <c r="E9" s="168"/>
      <c r="F9" s="168"/>
      <c r="G9" s="168" t="s">
        <v>28</v>
      </c>
      <c r="H9" s="168" t="s">
        <v>29</v>
      </c>
      <c r="I9" s="168"/>
      <c r="J9" s="168"/>
      <c r="K9" s="168"/>
      <c r="L9" s="173"/>
      <c r="M9" s="173"/>
      <c r="N9" s="20" t="s">
        <v>30</v>
      </c>
      <c r="O9" s="168"/>
      <c r="P9" s="51"/>
    </row>
    <row r="10" spans="1:1007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22" t="s">
        <v>32</v>
      </c>
      <c r="M10" s="22" t="s">
        <v>33</v>
      </c>
      <c r="N10" s="22" t="s">
        <v>34</v>
      </c>
      <c r="O10" s="22" t="s">
        <v>35</v>
      </c>
      <c r="P10" s="55"/>
    </row>
    <row r="11" spans="1:1007">
      <c r="A11" s="23" t="s">
        <v>37</v>
      </c>
      <c r="B11" s="23" t="s">
        <v>38</v>
      </c>
      <c r="C11" s="23" t="s">
        <v>39</v>
      </c>
      <c r="D11" s="23" t="s">
        <v>40</v>
      </c>
      <c r="E11" s="23" t="s">
        <v>41</v>
      </c>
      <c r="F11" s="23" t="s">
        <v>42</v>
      </c>
      <c r="G11" s="23" t="s">
        <v>43</v>
      </c>
      <c r="H11" s="23" t="s">
        <v>44</v>
      </c>
      <c r="I11" s="23" t="s">
        <v>45</v>
      </c>
      <c r="J11" s="23" t="s">
        <v>46</v>
      </c>
      <c r="K11" s="23" t="s">
        <v>47</v>
      </c>
      <c r="L11" s="23" t="s">
        <v>48</v>
      </c>
      <c r="M11" s="23" t="s">
        <v>49</v>
      </c>
      <c r="N11" s="23" t="s">
        <v>50</v>
      </c>
      <c r="O11" s="23" t="s">
        <v>51</v>
      </c>
      <c r="P11" s="125"/>
    </row>
    <row r="12" spans="1:1007" ht="127.5" customHeight="1">
      <c r="A12" s="108" t="s">
        <v>214</v>
      </c>
      <c r="B12" s="126" t="s">
        <v>215</v>
      </c>
      <c r="C12" s="61" t="s">
        <v>216</v>
      </c>
      <c r="D12" s="61" t="s">
        <v>217</v>
      </c>
      <c r="E12" s="61">
        <v>0.5</v>
      </c>
      <c r="F12" s="61">
        <v>0.34</v>
      </c>
      <c r="G12" s="63" t="s">
        <v>218</v>
      </c>
      <c r="H12" s="63" t="s">
        <v>219</v>
      </c>
      <c r="I12" s="112" t="s">
        <v>220</v>
      </c>
      <c r="J12" s="63" t="s">
        <v>153</v>
      </c>
      <c r="K12" s="60" t="s">
        <v>221</v>
      </c>
      <c r="L12" s="60">
        <v>2</v>
      </c>
      <c r="M12" s="60">
        <v>5</v>
      </c>
      <c r="N12" s="65"/>
      <c r="O12" s="66"/>
      <c r="P12" s="37"/>
    </row>
    <row r="13" spans="1:1007" ht="127.5" customHeight="1">
      <c r="A13" s="108" t="s">
        <v>222</v>
      </c>
      <c r="B13" s="144" t="s">
        <v>223</v>
      </c>
      <c r="C13" s="28" t="s">
        <v>216</v>
      </c>
      <c r="D13" s="72" t="s">
        <v>217</v>
      </c>
      <c r="E13" s="110">
        <v>0.5</v>
      </c>
      <c r="F13" s="147">
        <v>0.34</v>
      </c>
      <c r="G13" s="86" t="s">
        <v>218</v>
      </c>
      <c r="H13" s="86" t="s">
        <v>219</v>
      </c>
      <c r="I13" s="112" t="s">
        <v>220</v>
      </c>
      <c r="J13" s="86" t="s">
        <v>153</v>
      </c>
      <c r="K13" s="28" t="s">
        <v>221</v>
      </c>
      <c r="L13" s="28">
        <v>1</v>
      </c>
      <c r="M13" s="28">
        <v>5</v>
      </c>
      <c r="N13" s="33"/>
      <c r="O13" s="34"/>
      <c r="P13" s="37"/>
    </row>
    <row r="14" spans="1:1007" ht="55.35" customHeight="1">
      <c r="A14" s="94"/>
      <c r="B14" s="148"/>
      <c r="C14" s="94"/>
      <c r="D14" s="94"/>
      <c r="E14" s="94"/>
      <c r="F14" s="94"/>
      <c r="G14" s="149"/>
      <c r="H14" s="149"/>
      <c r="I14" s="94"/>
      <c r="J14" s="150"/>
      <c r="K14" s="94"/>
      <c r="L14" s="94"/>
      <c r="M14" s="166" t="s">
        <v>62</v>
      </c>
      <c r="N14" s="166"/>
      <c r="O14" s="45"/>
      <c r="P14" s="96"/>
    </row>
    <row r="15" spans="1:1007" ht="15.75">
      <c r="A15" s="41"/>
      <c r="B15" s="42"/>
      <c r="C15" s="43"/>
      <c r="D15" s="43"/>
      <c r="E15" s="43"/>
      <c r="F15" s="43"/>
      <c r="G15" s="44"/>
      <c r="H15" s="44"/>
      <c r="I15" s="43"/>
      <c r="J15" s="95"/>
      <c r="K15" s="43"/>
      <c r="L15" s="43"/>
      <c r="M15" s="43"/>
      <c r="N15" s="100"/>
      <c r="O15" s="96"/>
      <c r="P15" s="96"/>
    </row>
    <row r="16" spans="1:1007" ht="17.100000000000001" customHeight="1">
      <c r="B16" s="164" t="s">
        <v>164</v>
      </c>
      <c r="C16" s="164"/>
      <c r="D16" s="164"/>
      <c r="E16" s="164"/>
      <c r="F16" s="164"/>
      <c r="G16" s="164"/>
      <c r="H16" s="164"/>
      <c r="I16" s="164"/>
      <c r="J16" s="164"/>
      <c r="L16" s="123"/>
      <c r="M16" s="102"/>
      <c r="N16" s="46"/>
      <c r="O16" s="46"/>
      <c r="P16" s="46"/>
      <c r="HZ16" s="4"/>
      <c r="IA16" s="3"/>
      <c r="ALS16"/>
    </row>
    <row r="17" spans="2:1007" ht="17.100000000000001" customHeight="1">
      <c r="B17" s="162" t="s">
        <v>165</v>
      </c>
      <c r="C17" s="162"/>
      <c r="D17" s="162"/>
      <c r="E17" s="162"/>
      <c r="F17" s="162"/>
      <c r="G17" s="162"/>
      <c r="H17" s="162"/>
      <c r="I17" s="162"/>
      <c r="J17" s="162"/>
      <c r="N17" s="46"/>
      <c r="O17" s="47"/>
      <c r="P17" s="47"/>
      <c r="HZ17" s="4"/>
      <c r="IA17" s="3"/>
      <c r="ALS17"/>
    </row>
    <row r="18" spans="2:1007" ht="28.35" customHeight="1">
      <c r="B18" s="163" t="s">
        <v>64</v>
      </c>
      <c r="C18" s="163"/>
      <c r="D18" s="163"/>
      <c r="E18" s="163"/>
      <c r="F18" s="163"/>
      <c r="G18" s="163"/>
      <c r="H18" s="163"/>
      <c r="I18" s="163"/>
      <c r="J18" s="163"/>
      <c r="N18" s="46"/>
      <c r="O18" s="47"/>
      <c r="P18" s="47"/>
      <c r="HZ18" s="4"/>
      <c r="IA18" s="3"/>
      <c r="ALS18"/>
    </row>
    <row r="19" spans="2:1007" ht="28.35" customHeight="1">
      <c r="B19" s="163" t="s">
        <v>65</v>
      </c>
      <c r="C19" s="163"/>
      <c r="D19" s="163"/>
      <c r="E19" s="163"/>
      <c r="F19" s="163"/>
      <c r="G19" s="163"/>
      <c r="H19" s="163"/>
      <c r="I19" s="163"/>
      <c r="J19" s="163"/>
      <c r="N19" s="46"/>
      <c r="O19" s="47"/>
      <c r="P19" s="47"/>
      <c r="HZ19" s="4"/>
      <c r="IA19" s="3"/>
      <c r="ALS19"/>
    </row>
    <row r="20" spans="2:1007" ht="17.100000000000001" customHeight="1">
      <c r="B20" s="164" t="s">
        <v>166</v>
      </c>
      <c r="C20" s="164"/>
      <c r="D20" s="164"/>
      <c r="E20" s="164"/>
      <c r="F20" s="164"/>
      <c r="G20" s="164"/>
      <c r="H20" s="164"/>
      <c r="I20" s="164"/>
      <c r="J20" s="164"/>
      <c r="N20" s="46"/>
      <c r="O20" s="46"/>
      <c r="P20" s="46"/>
      <c r="HZ20" s="4"/>
      <c r="IA20" s="3"/>
      <c r="ALS20"/>
    </row>
    <row r="21" spans="2:1007" ht="17.100000000000001" customHeight="1">
      <c r="B21" s="163" t="s">
        <v>67</v>
      </c>
      <c r="C21" s="163"/>
      <c r="D21" s="163"/>
      <c r="E21" s="163"/>
      <c r="F21" s="163"/>
      <c r="G21" s="163"/>
      <c r="H21" s="163"/>
      <c r="I21" s="163"/>
      <c r="J21" s="163"/>
      <c r="N21" s="46"/>
      <c r="O21" s="46"/>
      <c r="P21" s="46"/>
      <c r="HZ21" s="4"/>
      <c r="IA21" s="3"/>
      <c r="ALS21"/>
    </row>
    <row r="22" spans="2:1007">
      <c r="B22" s="57"/>
      <c r="N22" s="46"/>
      <c r="HZ22" s="4"/>
      <c r="IA22" s="3"/>
      <c r="ALS22"/>
    </row>
    <row r="23" spans="2:1007" ht="36.75" customHeight="1">
      <c r="K23" s="160" t="str">
        <f>'Zad. 1'!L20</f>
        <v>.......................................................................
(Podpis)</v>
      </c>
      <c r="L23" s="160"/>
      <c r="M23" s="160"/>
      <c r="N23" s="160"/>
      <c r="O23" s="160"/>
      <c r="HZ23" s="4"/>
      <c r="IA23" s="3"/>
      <c r="ALS23"/>
    </row>
    <row r="24" spans="2:1007" ht="12.75" customHeight="1">
      <c r="M24" s="161"/>
      <c r="N24" s="161"/>
    </row>
  </sheetData>
  <mergeCells count="28">
    <mergeCell ref="N1:O1"/>
    <mergeCell ref="A2:N2"/>
    <mergeCell ref="A4:O4"/>
    <mergeCell ref="A7:A10"/>
    <mergeCell ref="B7:B10"/>
    <mergeCell ref="C7:C10"/>
    <mergeCell ref="D7:F7"/>
    <mergeCell ref="G7:H8"/>
    <mergeCell ref="I7:I10"/>
    <mergeCell ref="J7:J10"/>
    <mergeCell ref="K7:K10"/>
    <mergeCell ref="L7:L9"/>
    <mergeCell ref="M7:M9"/>
    <mergeCell ref="O7:O9"/>
    <mergeCell ref="D8:D10"/>
    <mergeCell ref="E8:E10"/>
    <mergeCell ref="F8:F10"/>
    <mergeCell ref="G9:G10"/>
    <mergeCell ref="H9:H10"/>
    <mergeCell ref="M14:N14"/>
    <mergeCell ref="B16:J16"/>
    <mergeCell ref="K23:O23"/>
    <mergeCell ref="M24:N24"/>
    <mergeCell ref="B17:J17"/>
    <mergeCell ref="B18:J18"/>
    <mergeCell ref="B19:J19"/>
    <mergeCell ref="B20:J20"/>
    <mergeCell ref="B21:J21"/>
  </mergeCells>
  <pageMargins left="0.59055118110236227" right="0.59055118110236227" top="0.94488188976377963" bottom="0.94488188976377963" header="0.59055118110236227" footer="0.59055118110236227"/>
  <pageSetup paperSize="9" scale="43" firstPageNumber="0" fitToHeight="2" orientation="portrait" horizontalDpi="300" verticalDpi="300" r:id="rId1"/>
  <headerFoot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  <pageSetUpPr fitToPage="1"/>
  </sheetPr>
  <dimension ref="A1:AMJ24"/>
  <sheetViews>
    <sheetView view="pageBreakPreview" zoomScale="60" zoomScaleNormal="75" workbookViewId="0">
      <selection activeCell="H26" sqref="H26"/>
    </sheetView>
  </sheetViews>
  <sheetFormatPr defaultColWidth="11.5703125" defaultRowHeight="12.75"/>
  <cols>
    <col min="1" max="1" width="5.42578125" style="1" customWidth="1"/>
    <col min="2" max="2" width="39.140625" style="1" customWidth="1"/>
    <col min="3" max="3" width="11.85546875" style="1" customWidth="1"/>
    <col min="4" max="6" width="6.5703125" style="1" customWidth="1"/>
    <col min="7" max="7" width="16.5703125" style="1" customWidth="1"/>
    <col min="8" max="8" width="29" style="1" customWidth="1"/>
    <col min="9" max="9" width="12.28515625" style="2" customWidth="1"/>
    <col min="10" max="10" width="20.42578125" style="2" customWidth="1"/>
    <col min="11" max="11" width="5.5703125" style="2" customWidth="1"/>
    <col min="12" max="12" width="5.5703125" style="1" customWidth="1"/>
    <col min="13" max="13" width="11.7109375" style="1" customWidth="1"/>
    <col min="14" max="15" width="13.28515625" style="1" customWidth="1"/>
    <col min="16" max="16" width="1.5703125" style="1" customWidth="1"/>
    <col min="17" max="21" width="11.5703125" style="1" hidden="1"/>
    <col min="22" max="22" width="2" style="1" hidden="1" customWidth="1"/>
    <col min="23" max="24" width="11.5703125" style="1" hidden="1"/>
    <col min="25" max="25" width="2.5703125" style="1" hidden="1" customWidth="1"/>
    <col min="26" max="26" width="11.5703125" style="1" hidden="1"/>
    <col min="27" max="245" width="11.5703125" style="1"/>
    <col min="246" max="246" width="11.5703125" style="4"/>
    <col min="247" max="1020" width="11.5703125" style="3"/>
  </cols>
  <sheetData>
    <row r="1" spans="1:1024" s="3" customFormat="1" ht="22.7" customHeight="1">
      <c r="A1" s="151"/>
      <c r="B1" s="152" t="str">
        <f>'Zad. 1'!B1</f>
        <v>Nr ref. ZZP.261.04.2021</v>
      </c>
      <c r="C1" s="12"/>
      <c r="D1" s="12"/>
      <c r="E1" s="12"/>
      <c r="F1" s="12"/>
      <c r="G1" s="12"/>
      <c r="H1" s="12"/>
      <c r="I1" s="153"/>
      <c r="J1" s="153"/>
      <c r="K1" s="153"/>
      <c r="L1" s="12"/>
      <c r="M1" s="12"/>
      <c r="N1" s="181" t="s">
        <v>224</v>
      </c>
      <c r="O1" s="181"/>
      <c r="P1" s="154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4"/>
      <c r="AMG1"/>
      <c r="AMH1"/>
      <c r="AMI1"/>
      <c r="AMJ1"/>
    </row>
    <row r="2" spans="1:1024" s="3" customFormat="1" ht="17.100000000000001" customHeight="1">
      <c r="A2" s="151"/>
      <c r="B2" s="12"/>
      <c r="C2" s="12"/>
      <c r="D2" s="12"/>
      <c r="E2" s="12"/>
      <c r="F2" s="12"/>
      <c r="G2" s="12"/>
      <c r="H2" s="12"/>
      <c r="I2" s="153"/>
      <c r="J2" s="153"/>
      <c r="K2" s="153"/>
      <c r="L2" s="12"/>
      <c r="M2" s="12"/>
      <c r="N2" s="188"/>
      <c r="O2" s="188"/>
      <c r="P2" s="154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4"/>
      <c r="AMG2"/>
      <c r="AMH2"/>
      <c r="AMI2"/>
      <c r="AMJ2"/>
    </row>
    <row r="3" spans="1:1024" s="3" customFormat="1" ht="42.6" customHeight="1">
      <c r="A3" s="183" t="str">
        <f>'Zad. 1'!A3</f>
        <v>Świadczenie uświadczenie usług w zakresie przeglądów serwisowych (gwarancyjnych i pogwarancyjnych) i konserwacji urządzeń wentylacji i klimatyzacji w latach 2021-2023 w obiektach Miejskiego Ośrodka Sportu i Rekreacji "Bystrzyca" w Lublinie Sp. z o.o., wg. Zadań 1-7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3"/>
      <c r="Q3" s="12"/>
      <c r="R3" s="12"/>
      <c r="S3" s="12"/>
      <c r="T3" s="177" t="s">
        <v>3</v>
      </c>
      <c r="U3" s="177"/>
      <c r="V3" s="1"/>
      <c r="W3" s="177" t="s">
        <v>3</v>
      </c>
      <c r="X3" s="177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4"/>
      <c r="AMG3"/>
      <c r="AMH3"/>
      <c r="AMI3"/>
      <c r="AMJ3"/>
    </row>
    <row r="4" spans="1:1024" s="3" customFormat="1" ht="17.10000000000000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"/>
      <c r="R4" s="12"/>
      <c r="S4" s="12"/>
      <c r="T4" s="175" t="s">
        <v>7</v>
      </c>
      <c r="U4" s="175"/>
      <c r="V4" s="1"/>
      <c r="W4" s="175" t="s">
        <v>7</v>
      </c>
      <c r="X4" s="175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4"/>
      <c r="AMG4"/>
      <c r="AMH4"/>
      <c r="AMI4"/>
      <c r="AMJ4"/>
    </row>
    <row r="5" spans="1:1024" s="3" customFormat="1" ht="42.6" customHeight="1">
      <c r="A5" s="183" t="s">
        <v>225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3"/>
      <c r="Q5" s="12"/>
      <c r="R5" s="12"/>
      <c r="S5" s="12"/>
      <c r="T5" s="175"/>
      <c r="U5" s="175"/>
      <c r="V5" s="1"/>
      <c r="W5" s="175"/>
      <c r="X5" s="17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4"/>
      <c r="AMG5"/>
      <c r="AMH5"/>
      <c r="AMI5"/>
      <c r="AMJ5"/>
    </row>
    <row r="6" spans="1:1024" ht="12.75" customHeight="1">
      <c r="T6" s="18" t="s">
        <v>21</v>
      </c>
      <c r="U6" s="165" t="s">
        <v>31</v>
      </c>
      <c r="W6" s="18" t="s">
        <v>21</v>
      </c>
      <c r="X6" s="165" t="s">
        <v>31</v>
      </c>
    </row>
    <row r="7" spans="1:1024">
      <c r="B7" s="14" t="s">
        <v>10</v>
      </c>
      <c r="T7" s="155"/>
      <c r="U7" s="165"/>
      <c r="W7" s="155"/>
      <c r="X7" s="165"/>
    </row>
    <row r="8" spans="1:1024" ht="12.75" customHeight="1">
      <c r="A8" s="168" t="s">
        <v>11</v>
      </c>
      <c r="B8" s="168" t="s">
        <v>12</v>
      </c>
      <c r="C8" s="168" t="s">
        <v>13</v>
      </c>
      <c r="D8" s="168" t="s">
        <v>14</v>
      </c>
      <c r="E8" s="168"/>
      <c r="F8" s="168"/>
      <c r="G8" s="168" t="s">
        <v>15</v>
      </c>
      <c r="H8" s="168"/>
      <c r="I8" s="168" t="s">
        <v>16</v>
      </c>
      <c r="J8" s="168" t="s">
        <v>17</v>
      </c>
      <c r="K8" s="173" t="s">
        <v>18</v>
      </c>
      <c r="L8" s="173" t="s">
        <v>19</v>
      </c>
      <c r="M8" s="167" t="s">
        <v>20</v>
      </c>
      <c r="N8" s="18" t="s">
        <v>21</v>
      </c>
      <c r="O8" s="168" t="s">
        <v>22</v>
      </c>
      <c r="P8" s="43"/>
      <c r="T8" s="19" t="s">
        <v>26</v>
      </c>
      <c r="U8" s="165"/>
      <c r="W8" s="19" t="s">
        <v>26</v>
      </c>
      <c r="X8" s="165"/>
    </row>
    <row r="9" spans="1:1024" ht="12.75" customHeight="1">
      <c r="A9" s="168"/>
      <c r="B9" s="168"/>
      <c r="C9" s="168"/>
      <c r="D9" s="167" t="s">
        <v>23</v>
      </c>
      <c r="E9" s="167" t="s">
        <v>24</v>
      </c>
      <c r="F9" s="167" t="s">
        <v>25</v>
      </c>
      <c r="G9" s="168"/>
      <c r="H9" s="168"/>
      <c r="I9" s="168"/>
      <c r="J9" s="168"/>
      <c r="K9" s="168"/>
      <c r="L9" s="173"/>
      <c r="M9" s="173"/>
      <c r="N9" s="19" t="s">
        <v>26</v>
      </c>
      <c r="O9" s="168"/>
      <c r="P9" s="43"/>
      <c r="Q9" s="2" t="s">
        <v>27</v>
      </c>
      <c r="T9" s="20" t="s">
        <v>30</v>
      </c>
      <c r="U9" s="25" t="s">
        <v>52</v>
      </c>
      <c r="W9" s="20" t="s">
        <v>30</v>
      </c>
      <c r="X9" s="25" t="s">
        <v>52</v>
      </c>
    </row>
    <row r="10" spans="1:1024" ht="12.75" customHeight="1">
      <c r="A10" s="168"/>
      <c r="B10" s="168"/>
      <c r="C10" s="168"/>
      <c r="D10" s="168"/>
      <c r="E10" s="168"/>
      <c r="F10" s="168"/>
      <c r="G10" s="168" t="s">
        <v>28</v>
      </c>
      <c r="H10" s="168" t="s">
        <v>29</v>
      </c>
      <c r="I10" s="168"/>
      <c r="J10" s="168"/>
      <c r="K10" s="168"/>
      <c r="L10" s="173"/>
      <c r="M10" s="173"/>
      <c r="N10" s="20" t="s">
        <v>30</v>
      </c>
      <c r="O10" s="168"/>
      <c r="P10" s="51"/>
      <c r="Q10" s="2" t="s">
        <v>26</v>
      </c>
      <c r="T10" s="3"/>
      <c r="U10" s="52">
        <f>U14</f>
        <v>0</v>
      </c>
      <c r="W10" s="3"/>
      <c r="X10" s="52">
        <f>X14</f>
        <v>1440</v>
      </c>
      <c r="Y10" s="3"/>
    </row>
    <row r="11" spans="1:1024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22" t="s">
        <v>32</v>
      </c>
      <c r="M11" s="22" t="s">
        <v>33</v>
      </c>
      <c r="N11" s="22" t="s">
        <v>34</v>
      </c>
      <c r="O11" s="22" t="s">
        <v>35</v>
      </c>
      <c r="P11" s="55"/>
      <c r="Q11" s="2" t="s">
        <v>36</v>
      </c>
      <c r="R11" s="1">
        <v>3</v>
      </c>
      <c r="T11" s="3"/>
      <c r="U11" s="3"/>
      <c r="W11" s="3"/>
      <c r="X11" s="3"/>
      <c r="Y11" s="3"/>
    </row>
    <row r="12" spans="1:1024">
      <c r="A12" s="23" t="s">
        <v>37</v>
      </c>
      <c r="B12" s="23" t="s">
        <v>38</v>
      </c>
      <c r="C12" s="23" t="s">
        <v>39</v>
      </c>
      <c r="D12" s="23" t="s">
        <v>40</v>
      </c>
      <c r="E12" s="23" t="s">
        <v>41</v>
      </c>
      <c r="F12" s="23" t="s">
        <v>42</v>
      </c>
      <c r="G12" s="23" t="s">
        <v>43</v>
      </c>
      <c r="H12" s="23" t="s">
        <v>44</v>
      </c>
      <c r="I12" s="23" t="s">
        <v>45</v>
      </c>
      <c r="J12" s="23" t="s">
        <v>46</v>
      </c>
      <c r="K12" s="23" t="s">
        <v>47</v>
      </c>
      <c r="L12" s="23" t="s">
        <v>48</v>
      </c>
      <c r="M12" s="23" t="s">
        <v>49</v>
      </c>
      <c r="N12" s="23" t="s">
        <v>50</v>
      </c>
      <c r="O12" s="23" t="s">
        <v>51</v>
      </c>
      <c r="P12" s="125"/>
      <c r="Q12" s="106">
        <v>1.1499999999999999</v>
      </c>
      <c r="R12" s="106">
        <v>1.23</v>
      </c>
    </row>
    <row r="13" spans="1:1024" ht="85.15" customHeight="1">
      <c r="A13" s="108" t="s">
        <v>226</v>
      </c>
      <c r="B13" s="156" t="s">
        <v>227</v>
      </c>
      <c r="C13" s="28" t="s">
        <v>228</v>
      </c>
      <c r="D13" s="28" t="s">
        <v>175</v>
      </c>
      <c r="E13" s="110">
        <v>1.72</v>
      </c>
      <c r="F13" s="30">
        <f>E13*2088/1000</f>
        <v>3.5913600000000003</v>
      </c>
      <c r="G13" s="86" t="s">
        <v>229</v>
      </c>
      <c r="H13" s="90" t="s">
        <v>230</v>
      </c>
      <c r="I13" s="157" t="s">
        <v>231</v>
      </c>
      <c r="J13" s="158" t="s">
        <v>232</v>
      </c>
      <c r="K13" s="60" t="s">
        <v>221</v>
      </c>
      <c r="L13" s="60">
        <v>2</v>
      </c>
      <c r="M13" s="60">
        <v>4</v>
      </c>
      <c r="N13" s="65"/>
      <c r="O13" s="66"/>
      <c r="P13" s="37"/>
      <c r="Q13" s="113">
        <f>R13*Q$12</f>
        <v>206.99999999999997</v>
      </c>
      <c r="R13" s="114">
        <v>180</v>
      </c>
      <c r="S13" s="37"/>
      <c r="T13" s="129">
        <v>0</v>
      </c>
      <c r="U13" s="116">
        <f>$L13*$M13*T13</f>
        <v>0</v>
      </c>
      <c r="V13" s="37"/>
      <c r="W13" s="129">
        <v>180</v>
      </c>
      <c r="X13" s="116">
        <f>$L13*$M13*W13</f>
        <v>1440</v>
      </c>
      <c r="Y13" s="37"/>
    </row>
    <row r="14" spans="1:1024" ht="42.6" customHeight="1">
      <c r="A14" s="94"/>
      <c r="B14" s="148"/>
      <c r="C14" s="94"/>
      <c r="D14" s="94"/>
      <c r="E14" s="94"/>
      <c r="F14" s="94"/>
      <c r="G14" s="149"/>
      <c r="H14" s="149"/>
      <c r="I14" s="94"/>
      <c r="J14" s="150"/>
      <c r="K14" s="94"/>
      <c r="L14" s="94"/>
      <c r="M14" s="166" t="s">
        <v>62</v>
      </c>
      <c r="N14" s="166"/>
      <c r="O14" s="45"/>
      <c r="P14" s="96"/>
      <c r="T14" s="120" t="s">
        <v>163</v>
      </c>
      <c r="U14" s="52">
        <f>SUM(U13:U13)</f>
        <v>0</v>
      </c>
      <c r="W14" s="120" t="s">
        <v>163</v>
      </c>
      <c r="X14" s="52">
        <f>SUM(X13:X13)</f>
        <v>1440</v>
      </c>
    </row>
    <row r="15" spans="1:1024" ht="15.75">
      <c r="A15" s="41"/>
      <c r="B15" s="42"/>
      <c r="C15" s="43"/>
      <c r="D15" s="43"/>
      <c r="E15" s="43"/>
      <c r="F15" s="43"/>
      <c r="G15" s="44"/>
      <c r="H15" s="44"/>
      <c r="I15" s="43"/>
      <c r="J15" s="95"/>
      <c r="K15" s="43"/>
      <c r="L15" s="43"/>
      <c r="M15" s="43"/>
      <c r="N15" s="100"/>
      <c r="O15" s="96"/>
      <c r="P15" s="96"/>
      <c r="T15" s="159"/>
      <c r="U15" s="159"/>
      <c r="W15" s="159"/>
      <c r="X15" s="159"/>
    </row>
    <row r="16" spans="1:1024" ht="17.100000000000001" customHeight="1">
      <c r="B16" s="164" t="s">
        <v>164</v>
      </c>
      <c r="C16" s="164"/>
      <c r="D16" s="164"/>
      <c r="E16" s="164"/>
      <c r="F16" s="164"/>
      <c r="G16" s="164"/>
      <c r="H16" s="164"/>
      <c r="I16" s="164"/>
      <c r="J16" s="164"/>
      <c r="L16" s="123"/>
      <c r="M16" s="102"/>
      <c r="N16" s="46"/>
      <c r="O16" s="46"/>
      <c r="P16" s="46"/>
      <c r="IA16" s="4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ALV16"/>
      <c r="ALW16"/>
      <c r="ALX16"/>
      <c r="ALY16"/>
      <c r="ALZ16"/>
      <c r="AMA16"/>
      <c r="AMB16"/>
      <c r="AMC16"/>
      <c r="AMD16"/>
      <c r="AME16"/>
      <c r="AMF16"/>
    </row>
    <row r="17" spans="2:1020" ht="17.100000000000001" customHeight="1">
      <c r="B17" s="162" t="s">
        <v>165</v>
      </c>
      <c r="C17" s="162"/>
      <c r="D17" s="162"/>
      <c r="E17" s="162"/>
      <c r="F17" s="162"/>
      <c r="G17" s="162"/>
      <c r="H17" s="162"/>
      <c r="I17" s="162"/>
      <c r="J17" s="162"/>
      <c r="N17" s="46"/>
      <c r="O17" s="47"/>
      <c r="P17" s="47"/>
      <c r="IA17" s="4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ALV17"/>
      <c r="ALW17"/>
      <c r="ALX17"/>
      <c r="ALY17"/>
      <c r="ALZ17"/>
      <c r="AMA17"/>
      <c r="AMB17"/>
      <c r="AMC17"/>
      <c r="AMD17"/>
      <c r="AME17"/>
      <c r="AMF17"/>
    </row>
    <row r="18" spans="2:1020" ht="28.35" customHeight="1">
      <c r="B18" s="163" t="s">
        <v>64</v>
      </c>
      <c r="C18" s="163"/>
      <c r="D18" s="163"/>
      <c r="E18" s="163"/>
      <c r="F18" s="163"/>
      <c r="G18" s="163"/>
      <c r="H18" s="163"/>
      <c r="I18" s="163"/>
      <c r="J18" s="163"/>
      <c r="N18" s="46"/>
      <c r="O18" s="47"/>
      <c r="P18" s="47"/>
      <c r="IA18" s="4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ALV18"/>
      <c r="ALW18"/>
      <c r="ALX18"/>
      <c r="ALY18"/>
      <c r="ALZ18"/>
      <c r="AMA18"/>
      <c r="AMB18"/>
      <c r="AMC18"/>
      <c r="AMD18"/>
      <c r="AME18"/>
      <c r="AMF18"/>
    </row>
    <row r="19" spans="2:1020" ht="28.35" customHeight="1">
      <c r="B19" s="163" t="s">
        <v>65</v>
      </c>
      <c r="C19" s="163"/>
      <c r="D19" s="163"/>
      <c r="E19" s="163"/>
      <c r="F19" s="163"/>
      <c r="G19" s="163"/>
      <c r="H19" s="163"/>
      <c r="I19" s="163"/>
      <c r="J19" s="163"/>
      <c r="N19" s="46"/>
      <c r="O19" s="47"/>
      <c r="P19" s="47"/>
      <c r="IA19" s="4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ALV19"/>
      <c r="ALW19"/>
      <c r="ALX19"/>
      <c r="ALY19"/>
      <c r="ALZ19"/>
      <c r="AMA19"/>
      <c r="AMB19"/>
      <c r="AMC19"/>
      <c r="AMD19"/>
      <c r="AME19"/>
      <c r="AMF19"/>
    </row>
    <row r="20" spans="2:1020" ht="17.100000000000001" customHeight="1">
      <c r="B20" s="164" t="s">
        <v>166</v>
      </c>
      <c r="C20" s="164"/>
      <c r="D20" s="164"/>
      <c r="E20" s="164"/>
      <c r="F20" s="164"/>
      <c r="G20" s="164"/>
      <c r="H20" s="164"/>
      <c r="I20" s="164"/>
      <c r="J20" s="164"/>
      <c r="N20" s="46"/>
      <c r="O20" s="46"/>
      <c r="P20" s="46"/>
      <c r="IA20" s="4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ALV20"/>
      <c r="ALW20"/>
      <c r="ALX20"/>
      <c r="ALY20"/>
      <c r="ALZ20"/>
      <c r="AMA20"/>
      <c r="AMB20"/>
      <c r="AMC20"/>
      <c r="AMD20"/>
      <c r="AME20"/>
      <c r="AMF20"/>
    </row>
    <row r="21" spans="2:1020" ht="17.100000000000001" customHeight="1">
      <c r="B21" s="163" t="s">
        <v>67</v>
      </c>
      <c r="C21" s="163"/>
      <c r="D21" s="163"/>
      <c r="E21" s="163"/>
      <c r="F21" s="163"/>
      <c r="G21" s="163"/>
      <c r="H21" s="163"/>
      <c r="I21" s="163"/>
      <c r="J21" s="163"/>
      <c r="N21" s="46"/>
      <c r="O21" s="46"/>
      <c r="P21" s="46"/>
      <c r="IA21" s="4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ALV21"/>
      <c r="ALW21"/>
      <c r="ALX21"/>
      <c r="ALY21"/>
      <c r="ALZ21"/>
      <c r="AMA21"/>
      <c r="AMB21"/>
      <c r="AMC21"/>
      <c r="AMD21"/>
      <c r="AME21"/>
      <c r="AMF21"/>
    </row>
    <row r="22" spans="2:1020" ht="44.25" customHeight="1">
      <c r="B22" s="57"/>
      <c r="K22" s="160" t="str">
        <f>'Zad. 1'!L20</f>
        <v>.......................................................................
(Podpis)</v>
      </c>
      <c r="L22" s="160"/>
      <c r="M22" s="160"/>
      <c r="N22" s="160"/>
      <c r="O22" s="160"/>
      <c r="IA22" s="4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ALV22"/>
      <c r="ALW22"/>
      <c r="ALX22"/>
      <c r="ALY22"/>
      <c r="ALZ22"/>
      <c r="AMA22"/>
      <c r="AMB22"/>
      <c r="AMC22"/>
      <c r="AMD22"/>
      <c r="AME22"/>
      <c r="AMF22"/>
    </row>
    <row r="23" spans="2:1020" ht="12.75" customHeight="1">
      <c r="M23" s="161"/>
      <c r="N23" s="161"/>
    </row>
    <row r="24" spans="2:1020">
      <c r="M24"/>
      <c r="N24"/>
    </row>
  </sheetData>
  <mergeCells count="37">
    <mergeCell ref="N1:O1"/>
    <mergeCell ref="N2:O2"/>
    <mergeCell ref="A3:O3"/>
    <mergeCell ref="T3:U3"/>
    <mergeCell ref="W3:X3"/>
    <mergeCell ref="T4:U4"/>
    <mergeCell ref="W4:X4"/>
    <mergeCell ref="A5:O5"/>
    <mergeCell ref="T5:U5"/>
    <mergeCell ref="W5:X5"/>
    <mergeCell ref="U6:U8"/>
    <mergeCell ref="X6:X8"/>
    <mergeCell ref="A8:A11"/>
    <mergeCell ref="B8:B11"/>
    <mergeCell ref="C8:C11"/>
    <mergeCell ref="D8:F8"/>
    <mergeCell ref="G8:H9"/>
    <mergeCell ref="I8:I11"/>
    <mergeCell ref="J8:J11"/>
    <mergeCell ref="K8:K11"/>
    <mergeCell ref="L8:L10"/>
    <mergeCell ref="M8:M10"/>
    <mergeCell ref="O8:O10"/>
    <mergeCell ref="D9:D11"/>
    <mergeCell ref="E9:E11"/>
    <mergeCell ref="F9:F11"/>
    <mergeCell ref="G10:G11"/>
    <mergeCell ref="H10:H11"/>
    <mergeCell ref="M14:N14"/>
    <mergeCell ref="B16:J16"/>
    <mergeCell ref="B17:J17"/>
    <mergeCell ref="M23:N23"/>
    <mergeCell ref="B18:J18"/>
    <mergeCell ref="B19:J19"/>
    <mergeCell ref="B20:J20"/>
    <mergeCell ref="B21:J21"/>
    <mergeCell ref="K22:O22"/>
  </mergeCells>
  <pageMargins left="0.59055118110236227" right="0.59055118110236227" top="0.94488188976377963" bottom="0.94488188976377963" header="0.59055118110236227" footer="0.59055118110236227"/>
  <pageSetup paperSize="9" scale="43" firstPageNumber="0" fitToHeight="2" orientation="portrait" horizontalDpi="300" verticalDpi="300" r:id="rId1"/>
  <headerFoot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11285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17</vt:i4>
      </vt:variant>
    </vt:vector>
  </HeadingPairs>
  <TitlesOfParts>
    <vt:vector size="24" baseType="lpstr">
      <vt:lpstr>Zad. 1</vt:lpstr>
      <vt:lpstr>Zad. 2</vt:lpstr>
      <vt:lpstr>Zad. 3</vt:lpstr>
      <vt:lpstr>Zad. 4</vt:lpstr>
      <vt:lpstr>Zad. 5</vt:lpstr>
      <vt:lpstr>Zad. 6</vt:lpstr>
      <vt:lpstr>Zad. 7</vt:lpstr>
      <vt:lpstr>'Zad. 5'!Excel_BuiltIn_Print_Area</vt:lpstr>
      <vt:lpstr>'Zad. 6'!Excel_BuiltIn_Print_Area</vt:lpstr>
      <vt:lpstr>'Zad. 7'!Excel_BuiltIn_Print_Area</vt:lpstr>
      <vt:lpstr>'Zad. 1'!Obszar_wydruku</vt:lpstr>
      <vt:lpstr>'Zad. 2'!Obszar_wydruku</vt:lpstr>
      <vt:lpstr>'Zad. 3'!Obszar_wydruku</vt:lpstr>
      <vt:lpstr>'Zad. 4'!Obszar_wydruku</vt:lpstr>
      <vt:lpstr>'Zad. 5'!Obszar_wydruku</vt:lpstr>
      <vt:lpstr>'Zad. 6'!Obszar_wydruku</vt:lpstr>
      <vt:lpstr>'Zad. 7'!Obszar_wydruku</vt:lpstr>
      <vt:lpstr>'Zad. 1'!Tytuły_wydruku</vt:lpstr>
      <vt:lpstr>'Zad. 2'!Tytuły_wydruku</vt:lpstr>
      <vt:lpstr>'Zad. 3'!Tytuły_wydruku</vt:lpstr>
      <vt:lpstr>'Zad. 4'!Tytuły_wydruku</vt:lpstr>
      <vt:lpstr>'Zad. 5'!Tytuły_wydruku</vt:lpstr>
      <vt:lpstr>'Zad. 6'!Tytuły_wydruku</vt:lpstr>
      <vt:lpstr>'Zad. 7'!Tytuły_wydruku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MSkoczylas</cp:lastModifiedBy>
  <cp:revision>1506</cp:revision>
  <cp:lastPrinted>2021-03-30T10:38:20Z</cp:lastPrinted>
  <dcterms:created xsi:type="dcterms:W3CDTF">2014-12-09T16:11:26Z</dcterms:created>
  <dcterms:modified xsi:type="dcterms:W3CDTF">2021-03-31T13:52:14Z</dcterms:modified>
  <dc:language>pl-PL</dc:language>
</cp:coreProperties>
</file>