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0740" tabRatio="686" activeTab="0"/>
  </bookViews>
  <sheets>
    <sheet name="2025" sheetId="1" r:id="rId1"/>
  </sheets>
  <definedNames>
    <definedName name="_xlnm._FilterDatabase" localSheetId="0" hidden="1">'2025'!$A$4:$AG$15</definedName>
    <definedName name="_xlnm.Print_Area" localSheetId="0">'2025'!$A$1:$AG$23</definedName>
  </definedNames>
  <calcPr fullCalcOnLoad="1"/>
</workbook>
</file>

<file path=xl/sharedStrings.xml><?xml version="1.0" encoding="utf-8"?>
<sst xmlns="http://schemas.openxmlformats.org/spreadsheetml/2006/main" count="202" uniqueCount="69">
  <si>
    <t>LP</t>
  </si>
  <si>
    <t>NIP</t>
  </si>
  <si>
    <t>NUMER PPE</t>
  </si>
  <si>
    <t>ULICA</t>
  </si>
  <si>
    <t>KOD</t>
  </si>
  <si>
    <t>MIEJSCOWOŚĆ</t>
  </si>
  <si>
    <t>KOD POCZTOWY</t>
  </si>
  <si>
    <t>OBECNA TARYFA</t>
  </si>
  <si>
    <t>NOWA TARYFA DYSTRYBUCYJNA</t>
  </si>
  <si>
    <t xml:space="preserve">NAZWA </t>
  </si>
  <si>
    <t>ADRES/ULICA PUNKTU POBORU</t>
  </si>
  <si>
    <t>STREFA I</t>
  </si>
  <si>
    <t>STREFA II</t>
  </si>
  <si>
    <t>STREFA III</t>
  </si>
  <si>
    <t>SUMA [kWh]</t>
  </si>
  <si>
    <t>DANE PUNKTU POBORU ENERGII ELEKTRYCZNEJ</t>
  </si>
  <si>
    <t>SUMA ZAMÓWENIE PODSTAWOWE (kWh)</t>
  </si>
  <si>
    <t>SUMA PRAWO OPCJI (kWh)</t>
  </si>
  <si>
    <t>SUMA ZAMÓWENIE PODSTAWOWE (kWh) + PRAWO OPCJI (kWh)</t>
  </si>
  <si>
    <t>INSTALACJA FOTOWOLTAICZNA [TAK/NIE]</t>
  </si>
  <si>
    <t>Leszno</t>
  </si>
  <si>
    <t>64-100</t>
  </si>
  <si>
    <t>B23</t>
  </si>
  <si>
    <t>B21</t>
  </si>
  <si>
    <t>B22</t>
  </si>
  <si>
    <t>Strzyżewice</t>
  </si>
  <si>
    <t xml:space="preserve">Radomicko </t>
  </si>
  <si>
    <t>64-111</t>
  </si>
  <si>
    <t>B11</t>
  </si>
  <si>
    <t>Żakowo</t>
  </si>
  <si>
    <t>MOC INSTALACJI FOTOWOLTAICZNEJ [kWp]</t>
  </si>
  <si>
    <t>NUMER LOKALU</t>
  </si>
  <si>
    <t>NUMER DOMU</t>
  </si>
  <si>
    <t>NUMER DZIAŁKI</t>
  </si>
  <si>
    <t xml:space="preserve">Grunwaldzka </t>
  </si>
  <si>
    <t>2B</t>
  </si>
  <si>
    <t xml:space="preserve"> - </t>
  </si>
  <si>
    <t xml:space="preserve">Lipowa </t>
  </si>
  <si>
    <t xml:space="preserve">1 Maja </t>
  </si>
  <si>
    <t>Francuska</t>
  </si>
  <si>
    <t xml:space="preserve">Lotnicza </t>
  </si>
  <si>
    <t>Lipno</t>
  </si>
  <si>
    <t>NIE</t>
  </si>
  <si>
    <t>NIE (Planowa do uruchomienia w 2024r. 49,20 kWp)</t>
  </si>
  <si>
    <t>TAK</t>
  </si>
  <si>
    <t>NIE (Planowa do uruchomienia w 2024r. 9,20 kWp)</t>
  </si>
  <si>
    <t>590310600000592033</t>
  </si>
  <si>
    <t>590310600000592026</t>
  </si>
  <si>
    <t>590310600000592019</t>
  </si>
  <si>
    <t>590310600000592002</t>
  </si>
  <si>
    <t>590310600000589392</t>
  </si>
  <si>
    <t>590310600000589408</t>
  </si>
  <si>
    <t>590310600001057760</t>
  </si>
  <si>
    <t>590310600001057746</t>
  </si>
  <si>
    <t>590310600000464422</t>
  </si>
  <si>
    <t>590310600000466792</t>
  </si>
  <si>
    <t>Miejskie Przedsiębiorstwo Wodociągówi i Kanalizacji Sp. z o.o.</t>
  </si>
  <si>
    <t>Lipowa 76A</t>
  </si>
  <si>
    <t>OBECNA MOC UMOWNA [kW]</t>
  </si>
  <si>
    <t>DANE PŁATNIKA/ODBIORCY</t>
  </si>
  <si>
    <t>OKRES DOSTAW</t>
  </si>
  <si>
    <t>NAZWA OSD</t>
  </si>
  <si>
    <t>ENEA Operator Sp. z o.o.</t>
  </si>
  <si>
    <t>01.01.2024-31.12.2024</t>
  </si>
  <si>
    <t>SZACOWANE ZUŻYCIE ENERGII ELEKTRYCZNEJ [MWh] W OKRESIE 12 MIESIĘCY - ZAMÓWIENIE PODSTAWOWE</t>
  </si>
  <si>
    <t>SZACOWANE ZUŻYCIE ENERGII ELEKTRYCZNEJ [MWh] W OKRESIE 12 MIESIĘCY - PRAWO OPCJI [15%]</t>
  </si>
  <si>
    <t>SZACOWANE ZUŻYCIE ENERGII ELEKTRYCZNEJ [MWh] W OKRESIE 12 MIESIĘCY - ZAMÓWIENIE PODSTAWOWE Z PRAWEM OPCJI [15%]</t>
  </si>
  <si>
    <t>PLANOWANA MOC UMOWNA [MW]</t>
  </si>
  <si>
    <t>Część V - Opis przedmiotu zamówienia - Dostawa energii elektrycznej dla okresu od 01.01.2025 roku do 31.12.2025 roku</t>
  </si>
</sst>
</file>

<file path=xl/styles.xml><?xml version="1.0" encoding="utf-8"?>
<styleSheet xmlns="http://schemas.openxmlformats.org/spreadsheetml/2006/main">
  <numFmts count="5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00"/>
    <numFmt numFmtId="167" formatCode="0.0000"/>
    <numFmt numFmtId="168" formatCode="0.0%"/>
    <numFmt numFmtId="169" formatCode="0.0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  <numFmt numFmtId="174" formatCode="0.0000000"/>
    <numFmt numFmtId="175" formatCode="0.000000"/>
    <numFmt numFmtId="176" formatCode="0.00000"/>
    <numFmt numFmtId="177" formatCode="_-* #,##0.000\ &quot;zł&quot;_-;\-* #,##0.000\ &quot;zł&quot;_-;_-* &quot;-&quot;???\ &quot;zł&quot;_-;_-@_-"/>
    <numFmt numFmtId="178" formatCode="#,##0\ &quot;zł&quot;"/>
    <numFmt numFmtId="179" formatCode="#,##0.0\ &quot;zł&quot;"/>
    <numFmt numFmtId="180" formatCode="#,##0.00\ &quot;zł&quot;"/>
    <numFmt numFmtId="181" formatCode="#,##0.0"/>
    <numFmt numFmtId="182" formatCode="m\W\h"/>
    <numFmt numFmtId="183" formatCode="#,###,&quot;MWh&quot;"/>
    <numFmt numFmtId="184" formatCode="#,&quot;MWh&quot;"/>
    <numFmt numFmtId="185" formatCode="0,&quot;MWh&quot;"/>
    <numFmt numFmtId="186" formatCode="#,##0.000"/>
    <numFmt numFmtId="187" formatCode="0.00000000"/>
    <numFmt numFmtId="188" formatCode="_-* #,##0.000\ _z_ł_-;\-* #,##0.000\ _z_ł_-;_-* &quot;-&quot;??\ _z_ł_-;_-@_-"/>
    <numFmt numFmtId="189" formatCode="_-* #,##0.0\ _z_ł_-;\-* #,##0.0\ _z_ł_-;_-* &quot;-&quot;??\ _z_ł_-;_-@_-"/>
    <numFmt numFmtId="190" formatCode="_-* #,##0\ _z_ł_-;\-* #,##0\ _z_ł_-;_-* &quot;-&quot;??\ _z_ł_-;_-@_-"/>
    <numFmt numFmtId="191" formatCode="_-* #,##0.000\ _z_ł_-;\-* #,##0.000\ _z_ł_-;_-* &quot;-&quot;???\ _z_ł_-;_-@_-"/>
    <numFmt numFmtId="192" formatCode="#,##0.0000"/>
    <numFmt numFmtId="193" formatCode="#,##0.00000"/>
    <numFmt numFmtId="194" formatCode="_-* #,##0.0000\ _z_ł_-;\-* #,##0.0000\ _z_ł_-;_-* &quot;-&quot;????\ _z_ł_-;_-@_-"/>
    <numFmt numFmtId="195" formatCode="_-* #,##0.000\ _z_ł_-;\-* #,##0.000\ _z_ł_-;_-* &quot;-&quot;????\ _z_ł_-;_-@_-"/>
    <numFmt numFmtId="196" formatCode="_-* #,##0.00\ _z_ł_-;\-* #,##0.00\ _z_ł_-;_-* &quot;-&quot;????\ _z_ł_-;_-@_-"/>
    <numFmt numFmtId="197" formatCode="_-* #,##0.00\ _z_ł_-;\-* #,##0.00\ _z_ł_-;_-* \-??\ _z_ł_-;_-@_-"/>
    <numFmt numFmtId="198" formatCode="_-* #,##0\ _z_ł_-;\-* #,##0\ _z_ł_-;_-* \-??\ _z_ł_-;_-@_-"/>
    <numFmt numFmtId="199" formatCode="d/mm/yyyy"/>
    <numFmt numFmtId="200" formatCode="#,##0.00\ _z_ł"/>
    <numFmt numFmtId="201" formatCode="0.000%"/>
    <numFmt numFmtId="202" formatCode="0.0000%"/>
    <numFmt numFmtId="203" formatCode="0.00000%"/>
    <numFmt numFmtId="204" formatCode="0.000000%"/>
    <numFmt numFmtId="205" formatCode="0.0000000%"/>
    <numFmt numFmtId="206" formatCode="0.00000000%"/>
    <numFmt numFmtId="207" formatCode="[$-415]dddd\,\ d\ mmmm\ yyyy"/>
  </numFmts>
  <fonts count="46">
    <font>
      <sz val="11"/>
      <color indexed="8"/>
      <name val="Czcionka tekstu podstawowego"/>
      <family val="2"/>
    </font>
    <font>
      <u val="single"/>
      <sz val="11"/>
      <color indexed="12"/>
      <name val="Czcionka tekstu podstawowego"/>
      <family val="2"/>
    </font>
    <font>
      <u val="single"/>
      <sz val="10"/>
      <color indexed="36"/>
      <name val="Arial"/>
      <family val="2"/>
    </font>
    <font>
      <sz val="11"/>
      <color indexed="9"/>
      <name val="Czcionka tekstu podstawowego"/>
      <family val="2"/>
    </font>
    <font>
      <sz val="11"/>
      <color indexed="2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7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2"/>
      <name val="Czcionka tekstu podstawowego"/>
      <family val="2"/>
    </font>
    <font>
      <sz val="11"/>
      <color indexed="5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8"/>
      <color indexed="56"/>
      <name val="Cambria"/>
      <family val="2"/>
    </font>
    <font>
      <b/>
      <sz val="11"/>
      <color indexed="8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24"/>
      <name val="Arial"/>
      <family val="2"/>
    </font>
    <font>
      <b/>
      <sz val="16"/>
      <name val="Arial"/>
      <family val="2"/>
    </font>
    <font>
      <sz val="8"/>
      <name val="Czcionka tekstu podstawowego"/>
      <family val="2"/>
    </font>
    <font>
      <b/>
      <sz val="18"/>
      <name val="Arial"/>
      <family val="2"/>
    </font>
    <font>
      <b/>
      <sz val="9"/>
      <name val="Times New Roman"/>
      <family val="1"/>
    </font>
    <font>
      <sz val="9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theme="1"/>
      <name val="Czcionka tekstu podstawowego"/>
      <family val="2"/>
    </font>
    <font>
      <sz val="11"/>
      <color rgb="FF9C0006"/>
      <name val="Calibri"/>
      <family val="2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</borders>
  <cellStyleXfs count="1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40" fillId="8" borderId="0" applyNumberFormat="0" applyBorder="0" applyAlignment="0" applyProtection="0"/>
    <xf numFmtId="0" fontId="0" fillId="3" borderId="0" applyNumberFormat="0" applyBorder="0" applyAlignment="0" applyProtection="0"/>
    <xf numFmtId="0" fontId="40" fillId="9" borderId="0" applyNumberFormat="0" applyBorder="0" applyAlignment="0" applyProtection="0"/>
    <xf numFmtId="0" fontId="0" fillId="4" borderId="0" applyNumberFormat="0" applyBorder="0" applyAlignment="0" applyProtection="0"/>
    <xf numFmtId="0" fontId="40" fillId="10" borderId="0" applyNumberFormat="0" applyBorder="0" applyAlignment="0" applyProtection="0"/>
    <xf numFmtId="0" fontId="0" fillId="5" borderId="0" applyNumberFormat="0" applyBorder="0" applyAlignment="0" applyProtection="0"/>
    <xf numFmtId="0" fontId="40" fillId="11" borderId="0" applyNumberFormat="0" applyBorder="0" applyAlignment="0" applyProtection="0"/>
    <xf numFmtId="0" fontId="0" fillId="6" borderId="0" applyNumberFormat="0" applyBorder="0" applyAlignment="0" applyProtection="0"/>
    <xf numFmtId="0" fontId="40" fillId="12" borderId="0" applyNumberFormat="0" applyBorder="0" applyAlignment="0" applyProtection="0"/>
    <xf numFmtId="0" fontId="0" fillId="7" borderId="0" applyNumberFormat="0" applyBorder="0" applyAlignment="0" applyProtection="0"/>
    <xf numFmtId="0" fontId="4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14" borderId="0" applyNumberFormat="0" applyBorder="0" applyAlignment="0" applyProtection="0"/>
    <xf numFmtId="0" fontId="0" fillId="17" borderId="0" applyNumberFormat="0" applyBorder="0" applyAlignment="0" applyProtection="0"/>
    <xf numFmtId="0" fontId="0" fillId="14" borderId="0" applyNumberFormat="0" applyBorder="0" applyAlignment="0" applyProtection="0"/>
    <xf numFmtId="0" fontId="40" fillId="18" borderId="0" applyNumberFormat="0" applyBorder="0" applyAlignment="0" applyProtection="0"/>
    <xf numFmtId="0" fontId="0" fillId="15" borderId="0" applyNumberFormat="0" applyBorder="0" applyAlignment="0" applyProtection="0"/>
    <xf numFmtId="0" fontId="40" fillId="19" borderId="0" applyNumberFormat="0" applyBorder="0" applyAlignment="0" applyProtection="0"/>
    <xf numFmtId="0" fontId="0" fillId="16" borderId="0" applyNumberFormat="0" applyBorder="0" applyAlignment="0" applyProtection="0"/>
    <xf numFmtId="0" fontId="40" fillId="20" borderId="0" applyNumberFormat="0" applyBorder="0" applyAlignment="0" applyProtection="0"/>
    <xf numFmtId="0" fontId="0" fillId="5" borderId="0" applyNumberFormat="0" applyBorder="0" applyAlignment="0" applyProtection="0"/>
    <xf numFmtId="0" fontId="40" fillId="21" borderId="0" applyNumberFormat="0" applyBorder="0" applyAlignment="0" applyProtection="0"/>
    <xf numFmtId="0" fontId="0" fillId="14" borderId="0" applyNumberFormat="0" applyBorder="0" applyAlignment="0" applyProtection="0"/>
    <xf numFmtId="0" fontId="40" fillId="22" borderId="0" applyNumberFormat="0" applyBorder="0" applyAlignment="0" applyProtection="0"/>
    <xf numFmtId="0" fontId="0" fillId="17" borderId="0" applyNumberFormat="0" applyBorder="0" applyAlignment="0" applyProtection="0"/>
    <xf numFmtId="0" fontId="40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4" borderId="0" applyNumberFormat="0" applyBorder="0" applyAlignment="0" applyProtection="0"/>
    <xf numFmtId="0" fontId="41" fillId="28" borderId="0" applyNumberFormat="0" applyBorder="0" applyAlignment="0" applyProtection="0"/>
    <xf numFmtId="0" fontId="3" fillId="15" borderId="0" applyNumberFormat="0" applyBorder="0" applyAlignment="0" applyProtection="0"/>
    <xf numFmtId="0" fontId="41" fillId="29" borderId="0" applyNumberFormat="0" applyBorder="0" applyAlignment="0" applyProtection="0"/>
    <xf numFmtId="0" fontId="3" fillId="16" borderId="0" applyNumberFormat="0" applyBorder="0" applyAlignment="0" applyProtection="0"/>
    <xf numFmtId="0" fontId="41" fillId="30" borderId="0" applyNumberFormat="0" applyBorder="0" applyAlignment="0" applyProtection="0"/>
    <xf numFmtId="0" fontId="3" fillId="25" borderId="0" applyNumberFormat="0" applyBorder="0" applyAlignment="0" applyProtection="0"/>
    <xf numFmtId="0" fontId="41" fillId="31" borderId="0" applyNumberFormat="0" applyBorder="0" applyAlignment="0" applyProtection="0"/>
    <xf numFmtId="0" fontId="3" fillId="26" borderId="0" applyNumberFormat="0" applyBorder="0" applyAlignment="0" applyProtection="0"/>
    <xf numFmtId="0" fontId="41" fillId="32" borderId="0" applyNumberFormat="0" applyBorder="0" applyAlignment="0" applyProtection="0"/>
    <xf numFmtId="0" fontId="3" fillId="27" borderId="0" applyNumberFormat="0" applyBorder="0" applyAlignment="0" applyProtection="0"/>
    <xf numFmtId="0" fontId="41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37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37" borderId="0" applyNumberFormat="0" applyBorder="0" applyAlignment="0" applyProtection="0"/>
    <xf numFmtId="0" fontId="4" fillId="3" borderId="0" applyNumberFormat="0" applyBorder="0" applyAlignment="0" applyProtection="0"/>
    <xf numFmtId="0" fontId="5" fillId="38" borderId="1" applyNumberFormat="0" applyAlignment="0" applyProtection="0"/>
    <xf numFmtId="0" fontId="6" fillId="39" borderId="2" applyNumberFormat="0" applyAlignment="0" applyProtection="0"/>
    <xf numFmtId="0" fontId="12" fillId="7" borderId="1" applyNumberFormat="0" applyAlignment="0" applyProtection="0"/>
    <xf numFmtId="0" fontId="15" fillId="38" borderId="3" applyNumberFormat="0" applyAlignment="0" applyProtection="0"/>
    <xf numFmtId="0" fontId="8" fillId="4" borderId="0" applyNumberFormat="0" applyBorder="0" applyAlignment="0" applyProtection="0"/>
    <xf numFmtId="0" fontId="42" fillId="4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7" applyNumberFormat="0" applyFill="0" applyAlignment="0" applyProtection="0"/>
    <xf numFmtId="0" fontId="6" fillId="39" borderId="2" applyNumberFormat="0" applyAlignment="0" applyProtection="0"/>
    <xf numFmtId="0" fontId="13" fillId="0" borderId="7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43" fillId="42" borderId="0" applyNumberFormat="0" applyBorder="0" applyAlignment="0" applyProtection="0"/>
    <xf numFmtId="0" fontId="19" fillId="0" borderId="0">
      <alignment/>
      <protection/>
    </xf>
    <xf numFmtId="0" fontId="20" fillId="0" borderId="0">
      <alignment/>
      <protection/>
    </xf>
    <xf numFmtId="0" fontId="20" fillId="0" borderId="0" applyNumberFormat="0" applyFont="0" applyFill="0" applyBorder="0" applyAlignment="0" applyProtection="0"/>
    <xf numFmtId="0" fontId="44" fillId="0" borderId="0">
      <alignment/>
      <protection/>
    </xf>
    <xf numFmtId="0" fontId="0" fillId="43" borderId="8" applyNumberFormat="0" applyFont="0" applyAlignment="0" applyProtection="0"/>
    <xf numFmtId="0" fontId="5" fillId="38" borderId="1" applyNumberFormat="0" applyAlignment="0" applyProtection="0"/>
    <xf numFmtId="0" fontId="2" fillId="0" borderId="0" applyNumberFormat="0" applyFill="0" applyBorder="0" applyAlignment="0" applyProtection="0"/>
    <xf numFmtId="0" fontId="15" fillId="38" borderId="3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0" fillId="43" borderId="8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45" fillId="44" borderId="0" applyNumberFormat="0" applyBorder="0" applyAlignment="0" applyProtection="0"/>
  </cellStyleXfs>
  <cellXfs count="38">
    <xf numFmtId="0" fontId="0" fillId="0" borderId="0" xfId="0" applyAlignment="1">
      <alignment/>
    </xf>
    <xf numFmtId="0" fontId="22" fillId="45" borderId="10" xfId="0" applyFont="1" applyFill="1" applyBorder="1" applyAlignment="1">
      <alignment horizontal="center" vertical="center"/>
    </xf>
    <xf numFmtId="0" fontId="25" fillId="45" borderId="0" xfId="0" applyFont="1" applyFill="1" applyAlignment="1">
      <alignment horizontal="center" vertical="center"/>
    </xf>
    <xf numFmtId="0" fontId="22" fillId="45" borderId="10" xfId="0" applyFont="1" applyFill="1" applyBorder="1" applyAlignment="1">
      <alignment horizontal="center" vertical="center" wrapText="1"/>
    </xf>
    <xf numFmtId="0" fontId="25" fillId="45" borderId="0" xfId="0" applyFont="1" applyFill="1" applyAlignment="1">
      <alignment vertical="center"/>
    </xf>
    <xf numFmtId="3" fontId="22" fillId="45" borderId="10" xfId="0" applyNumberFormat="1" applyFont="1" applyFill="1" applyBorder="1" applyAlignment="1">
      <alignment horizontal="center" vertical="center" wrapText="1"/>
    </xf>
    <xf numFmtId="4" fontId="22" fillId="45" borderId="10" xfId="0" applyNumberFormat="1" applyFont="1" applyFill="1" applyBorder="1" applyAlignment="1">
      <alignment horizontal="center" vertical="center" wrapText="1"/>
    </xf>
    <xf numFmtId="0" fontId="25" fillId="45" borderId="10" xfId="0" applyFont="1" applyFill="1" applyBorder="1" applyAlignment="1">
      <alignment horizontal="center" vertical="center"/>
    </xf>
    <xf numFmtId="49" fontId="25" fillId="45" borderId="0" xfId="0" applyNumberFormat="1" applyFont="1" applyFill="1" applyAlignment="1">
      <alignment vertical="center"/>
    </xf>
    <xf numFmtId="3" fontId="25" fillId="45" borderId="0" xfId="0" applyNumberFormat="1" applyFont="1" applyFill="1" applyAlignment="1">
      <alignment vertical="center"/>
    </xf>
    <xf numFmtId="4" fontId="25" fillId="45" borderId="0" xfId="0" applyNumberFormat="1" applyFont="1" applyFill="1" applyAlignment="1">
      <alignment vertical="center"/>
    </xf>
    <xf numFmtId="2" fontId="25" fillId="45" borderId="0" xfId="0" applyNumberFormat="1" applyFont="1" applyFill="1" applyAlignment="1">
      <alignment vertical="center"/>
    </xf>
    <xf numFmtId="0" fontId="32" fillId="0" borderId="0" xfId="0" applyFont="1" applyAlignment="1">
      <alignment/>
    </xf>
    <xf numFmtId="0" fontId="22" fillId="45" borderId="11" xfId="0" applyFont="1" applyFill="1" applyBorder="1" applyAlignment="1">
      <alignment horizontal="center" vertical="center" wrapText="1"/>
    </xf>
    <xf numFmtId="1" fontId="22" fillId="45" borderId="12" xfId="0" applyNumberFormat="1" applyFont="1" applyFill="1" applyBorder="1" applyAlignment="1">
      <alignment horizontal="center" vertical="center"/>
    </xf>
    <xf numFmtId="1" fontId="24" fillId="45" borderId="12" xfId="0" applyNumberFormat="1" applyFont="1" applyFill="1" applyBorder="1" applyAlignment="1">
      <alignment horizontal="center" vertical="center"/>
    </xf>
    <xf numFmtId="1" fontId="23" fillId="45" borderId="12" xfId="0" applyNumberFormat="1" applyFont="1" applyFill="1" applyBorder="1" applyAlignment="1">
      <alignment horizontal="center" vertical="center"/>
    </xf>
    <xf numFmtId="0" fontId="33" fillId="46" borderId="10" xfId="0" applyFont="1" applyFill="1" applyBorder="1" applyAlignment="1">
      <alignment horizontal="center" vertical="center" wrapText="1"/>
    </xf>
    <xf numFmtId="0" fontId="33" fillId="46" borderId="13" xfId="0" applyFont="1" applyFill="1" applyBorder="1" applyAlignment="1">
      <alignment horizontal="center" vertical="center" wrapText="1"/>
    </xf>
    <xf numFmtId="49" fontId="33" fillId="46" borderId="13" xfId="0" applyNumberFormat="1" applyFont="1" applyFill="1" applyBorder="1" applyAlignment="1">
      <alignment horizontal="center" vertical="center" wrapText="1"/>
    </xf>
    <xf numFmtId="0" fontId="33" fillId="46" borderId="14" xfId="0" applyFont="1" applyFill="1" applyBorder="1" applyAlignment="1">
      <alignment horizontal="center" vertical="center" wrapText="1"/>
    </xf>
    <xf numFmtId="0" fontId="33" fillId="46" borderId="15" xfId="0" applyFont="1" applyFill="1" applyBorder="1" applyAlignment="1">
      <alignment horizontal="center" vertical="center" wrapText="1"/>
    </xf>
    <xf numFmtId="49" fontId="22" fillId="45" borderId="11" xfId="0" applyNumberFormat="1" applyFont="1" applyFill="1" applyBorder="1" applyAlignment="1">
      <alignment horizontal="center" vertical="center" wrapText="1"/>
    </xf>
    <xf numFmtId="0" fontId="25" fillId="45" borderId="0" xfId="0" applyFont="1" applyFill="1" applyAlignment="1">
      <alignment vertical="center" wrapText="1"/>
    </xf>
    <xf numFmtId="186" fontId="26" fillId="45" borderId="12" xfId="0" applyNumberFormat="1" applyFont="1" applyFill="1" applyBorder="1" applyAlignment="1">
      <alignment horizontal="center" vertical="center"/>
    </xf>
    <xf numFmtId="186" fontId="29" fillId="45" borderId="10" xfId="0" applyNumberFormat="1" applyFont="1" applyFill="1" applyBorder="1" applyAlignment="1">
      <alignment horizontal="center" vertical="center"/>
    </xf>
    <xf numFmtId="186" fontId="31" fillId="45" borderId="10" xfId="0" applyNumberFormat="1" applyFont="1" applyFill="1" applyBorder="1" applyAlignment="1">
      <alignment horizontal="center" vertical="center"/>
    </xf>
    <xf numFmtId="166" fontId="33" fillId="46" borderId="13" xfId="0" applyNumberFormat="1" applyFont="1" applyFill="1" applyBorder="1" applyAlignment="1">
      <alignment horizontal="center" vertical="center" wrapText="1"/>
    </xf>
    <xf numFmtId="0" fontId="23" fillId="45" borderId="10" xfId="0" applyFont="1" applyFill="1" applyBorder="1" applyAlignment="1">
      <alignment horizontal="center" vertical="center" wrapText="1"/>
    </xf>
    <xf numFmtId="0" fontId="23" fillId="45" borderId="10" xfId="0" applyFont="1" applyFill="1" applyBorder="1" applyAlignment="1">
      <alignment horizontal="center" vertical="center"/>
    </xf>
    <xf numFmtId="10" fontId="23" fillId="45" borderId="10" xfId="118" applyNumberFormat="1" applyFont="1" applyFill="1" applyBorder="1" applyAlignment="1">
      <alignment horizontal="center" vertical="center"/>
    </xf>
    <xf numFmtId="0" fontId="28" fillId="45" borderId="0" xfId="0" applyFont="1" applyFill="1" applyAlignment="1">
      <alignment horizontal="left" vertical="center" wrapText="1"/>
    </xf>
    <xf numFmtId="0" fontId="29" fillId="45" borderId="10" xfId="0" applyFont="1" applyFill="1" applyBorder="1" applyAlignment="1">
      <alignment horizontal="center" vertical="center" wrapText="1"/>
    </xf>
    <xf numFmtId="0" fontId="27" fillId="45" borderId="16" xfId="0" applyFont="1" applyFill="1" applyBorder="1" applyAlignment="1">
      <alignment horizontal="center" vertical="center" wrapText="1"/>
    </xf>
    <xf numFmtId="0" fontId="27" fillId="45" borderId="17" xfId="0" applyFont="1" applyFill="1" applyBorder="1" applyAlignment="1">
      <alignment horizontal="center" vertical="center" wrapText="1"/>
    </xf>
    <xf numFmtId="0" fontId="27" fillId="45" borderId="11" xfId="0" applyFont="1" applyFill="1" applyBorder="1" applyAlignment="1">
      <alignment horizontal="center" vertical="center" wrapText="1"/>
    </xf>
    <xf numFmtId="0" fontId="34" fillId="45" borderId="18" xfId="0" applyFont="1" applyFill="1" applyBorder="1" applyAlignment="1">
      <alignment horizontal="center" vertical="center"/>
    </xf>
    <xf numFmtId="0" fontId="34" fillId="45" borderId="19" xfId="0" applyFont="1" applyFill="1" applyBorder="1" applyAlignment="1">
      <alignment horizontal="center" vertical="center"/>
    </xf>
  </cellXfs>
  <cellStyles count="11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akcent 1" xfId="21"/>
    <cellStyle name="20% — akcent 1" xfId="22"/>
    <cellStyle name="20% - akcent 2" xfId="23"/>
    <cellStyle name="20% — akcent 2" xfId="24"/>
    <cellStyle name="20% - akcent 3" xfId="25"/>
    <cellStyle name="20% — akcent 3" xfId="26"/>
    <cellStyle name="20% - akcent 4" xfId="27"/>
    <cellStyle name="20% — akcent 4" xfId="28"/>
    <cellStyle name="20% - akcent 5" xfId="29"/>
    <cellStyle name="20% — akcent 5" xfId="30"/>
    <cellStyle name="20% - akcent 6" xfId="31"/>
    <cellStyle name="20% — akcent 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40% - akcent 1" xfId="39"/>
    <cellStyle name="40% — akcent 1" xfId="40"/>
    <cellStyle name="40% - akcent 2" xfId="41"/>
    <cellStyle name="40% — akcent 2" xfId="42"/>
    <cellStyle name="40% - akcent 3" xfId="43"/>
    <cellStyle name="40% — akcent 3" xfId="44"/>
    <cellStyle name="40% - akcent 4" xfId="45"/>
    <cellStyle name="40% — akcent 4" xfId="46"/>
    <cellStyle name="40% - akcent 5" xfId="47"/>
    <cellStyle name="40% — akcent 5" xfId="48"/>
    <cellStyle name="40% - akcent 6" xfId="49"/>
    <cellStyle name="40% — akcent 6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akcent 1" xfId="57"/>
    <cellStyle name="60% — akcent 1" xfId="58"/>
    <cellStyle name="60% - akcent 2" xfId="59"/>
    <cellStyle name="60% — akcent 2" xfId="60"/>
    <cellStyle name="60% - akcent 3" xfId="61"/>
    <cellStyle name="60% — akcent 3" xfId="62"/>
    <cellStyle name="60% - akcent 4" xfId="63"/>
    <cellStyle name="60% — akcent 4" xfId="64"/>
    <cellStyle name="60% - akcent 5" xfId="65"/>
    <cellStyle name="60% — akcent 5" xfId="66"/>
    <cellStyle name="60% - akcent 6" xfId="67"/>
    <cellStyle name="60% — akcent 6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Akcent 1" xfId="75"/>
    <cellStyle name="Akcent 2" xfId="76"/>
    <cellStyle name="Akcent 3" xfId="77"/>
    <cellStyle name="Akcent 4" xfId="78"/>
    <cellStyle name="Akcent 5" xfId="79"/>
    <cellStyle name="Akcent 6" xfId="80"/>
    <cellStyle name="Bad" xfId="81"/>
    <cellStyle name="Calculation" xfId="82"/>
    <cellStyle name="Check Cell" xfId="83"/>
    <cellStyle name="Dane wejściowe" xfId="84"/>
    <cellStyle name="Dane wyjściowe" xfId="85"/>
    <cellStyle name="Dobre" xfId="86"/>
    <cellStyle name="Dobry" xfId="87"/>
    <cellStyle name="Comma" xfId="88"/>
    <cellStyle name="Comma [0]" xfId="89"/>
    <cellStyle name="Dziesiętny 2" xfId="90"/>
    <cellStyle name="Explanatory Text" xfId="91"/>
    <cellStyle name="Good" xfId="92"/>
    <cellStyle name="Heading 1" xfId="93"/>
    <cellStyle name="Heading 2" xfId="94"/>
    <cellStyle name="Heading 3" xfId="95"/>
    <cellStyle name="Heading 4" xfId="96"/>
    <cellStyle name="Hyperlink" xfId="97"/>
    <cellStyle name="Hyperlink 2" xfId="98"/>
    <cellStyle name="Input" xfId="99"/>
    <cellStyle name="Komórka połączona" xfId="100"/>
    <cellStyle name="Komórka zaznaczona" xfId="101"/>
    <cellStyle name="Linked Cell" xfId="102"/>
    <cellStyle name="Nagłówek 1" xfId="103"/>
    <cellStyle name="Nagłówek 2" xfId="104"/>
    <cellStyle name="Nagłówek 3" xfId="105"/>
    <cellStyle name="Nagłówek 4" xfId="106"/>
    <cellStyle name="Neutral" xfId="107"/>
    <cellStyle name="Neutralne" xfId="108"/>
    <cellStyle name="Neutralny" xfId="109"/>
    <cellStyle name="Normal 2" xfId="110"/>
    <cellStyle name="Normal 3" xfId="111"/>
    <cellStyle name="Normalny 2" xfId="112"/>
    <cellStyle name="Normalny 7" xfId="113"/>
    <cellStyle name="Note" xfId="114"/>
    <cellStyle name="Obliczenia" xfId="115"/>
    <cellStyle name="Followed Hyperlink" xfId="116"/>
    <cellStyle name="Output" xfId="117"/>
    <cellStyle name="Percent" xfId="118"/>
    <cellStyle name="Procentowy 2" xfId="119"/>
    <cellStyle name="Suma" xfId="120"/>
    <cellStyle name="Tekst objaśnienia" xfId="121"/>
    <cellStyle name="Tekst ostrzeżenia" xfId="122"/>
    <cellStyle name="Title" xfId="123"/>
    <cellStyle name="Total" xfId="124"/>
    <cellStyle name="Tytuł" xfId="125"/>
    <cellStyle name="Uwaga" xfId="126"/>
    <cellStyle name="Currency" xfId="127"/>
    <cellStyle name="Currency [0]" xfId="128"/>
    <cellStyle name="Warning Text" xfId="129"/>
    <cellStyle name="Złe" xfId="130"/>
    <cellStyle name="Zły" xfId="13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G25"/>
  <sheetViews>
    <sheetView tabSelected="1" view="pageBreakPreview" zoomScale="75" zoomScaleNormal="75" zoomScaleSheetLayoutView="75" zoomScalePageLayoutView="0" workbookViewId="0" topLeftCell="A1">
      <selection activeCell="A3" sqref="A3:O3"/>
    </sheetView>
  </sheetViews>
  <sheetFormatPr defaultColWidth="8.59765625" defaultRowHeight="12" customHeight="1"/>
  <cols>
    <col min="1" max="1" width="4.59765625" style="4" customWidth="1"/>
    <col min="2" max="2" width="22.8984375" style="4" customWidth="1"/>
    <col min="3" max="3" width="10.3984375" style="4" customWidth="1"/>
    <col min="4" max="5" width="9.3984375" style="4" customWidth="1"/>
    <col min="6" max="6" width="15.09765625" style="4" customWidth="1"/>
    <col min="7" max="7" width="9.09765625" style="4" customWidth="1"/>
    <col min="8" max="8" width="8.69921875" style="4" customWidth="1"/>
    <col min="9" max="9" width="13.09765625" style="4" customWidth="1"/>
    <col min="10" max="10" width="12.69921875" style="4" customWidth="1"/>
    <col min="11" max="11" width="11.19921875" style="4" customWidth="1"/>
    <col min="12" max="12" width="13.69921875" style="4" customWidth="1"/>
    <col min="13" max="13" width="18.09765625" style="4" customWidth="1"/>
    <col min="14" max="14" width="20" style="4" customWidth="1"/>
    <col min="15" max="15" width="18.09765625" style="8" customWidth="1"/>
    <col min="16" max="16" width="18.5" style="4" customWidth="1"/>
    <col min="17" max="17" width="45.19921875" style="4" customWidth="1"/>
    <col min="18" max="18" width="16.69921875" style="4" customWidth="1"/>
    <col min="19" max="20" width="15.19921875" style="4" customWidth="1"/>
    <col min="21" max="21" width="19.09765625" style="4" customWidth="1"/>
    <col min="22" max="22" width="14.09765625" style="9" bestFit="1" customWidth="1"/>
    <col min="23" max="23" width="17.59765625" style="4" customWidth="1"/>
    <col min="24" max="24" width="14.69921875" style="4" customWidth="1"/>
    <col min="25" max="25" width="16.59765625" style="10" customWidth="1"/>
    <col min="26" max="26" width="15.09765625" style="4" customWidth="1"/>
    <col min="27" max="27" width="13.19921875" style="4" customWidth="1"/>
    <col min="28" max="28" width="17.19921875" style="4" customWidth="1"/>
    <col min="29" max="29" width="16.09765625" style="9" customWidth="1"/>
    <col min="30" max="30" width="15.09765625" style="4" customWidth="1"/>
    <col min="31" max="31" width="17.09765625" style="4" customWidth="1"/>
    <col min="32" max="32" width="18" style="4" customWidth="1"/>
    <col min="33" max="33" width="18.59765625" style="4" customWidth="1"/>
    <col min="34" max="16384" width="8.59765625" style="4" customWidth="1"/>
  </cols>
  <sheetData>
    <row r="1" spans="1:33" ht="12" customHeight="1">
      <c r="A1" s="31" t="s">
        <v>68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</row>
    <row r="2" spans="1:33" ht="45.75" customHeight="1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</row>
    <row r="3" spans="1:33" ht="48.75" customHeight="1">
      <c r="A3" s="32" t="s">
        <v>15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3" t="s">
        <v>59</v>
      </c>
      <c r="Q3" s="34"/>
      <c r="R3" s="34"/>
      <c r="S3" s="34"/>
      <c r="T3" s="35"/>
      <c r="U3" s="36" t="s">
        <v>60</v>
      </c>
      <c r="V3" s="28" t="s">
        <v>64</v>
      </c>
      <c r="W3" s="28"/>
      <c r="X3" s="28"/>
      <c r="Y3" s="28"/>
      <c r="Z3" s="28" t="s">
        <v>65</v>
      </c>
      <c r="AA3" s="28"/>
      <c r="AB3" s="28"/>
      <c r="AC3" s="28"/>
      <c r="AD3" s="28" t="s">
        <v>66</v>
      </c>
      <c r="AE3" s="28"/>
      <c r="AF3" s="28"/>
      <c r="AG3" s="28"/>
    </row>
    <row r="4" spans="1:33" s="23" customFormat="1" ht="65.25" customHeight="1">
      <c r="A4" s="3" t="s">
        <v>0</v>
      </c>
      <c r="B4" s="3" t="s">
        <v>10</v>
      </c>
      <c r="C4" s="3" t="s">
        <v>31</v>
      </c>
      <c r="D4" s="3" t="s">
        <v>32</v>
      </c>
      <c r="E4" s="3" t="s">
        <v>33</v>
      </c>
      <c r="F4" s="3" t="s">
        <v>5</v>
      </c>
      <c r="G4" s="3" t="s">
        <v>6</v>
      </c>
      <c r="H4" s="3" t="s">
        <v>7</v>
      </c>
      <c r="I4" s="3" t="s">
        <v>8</v>
      </c>
      <c r="J4" s="13" t="s">
        <v>58</v>
      </c>
      <c r="K4" s="13" t="s">
        <v>67</v>
      </c>
      <c r="L4" s="13" t="s">
        <v>19</v>
      </c>
      <c r="M4" s="13" t="s">
        <v>30</v>
      </c>
      <c r="N4" s="13" t="s">
        <v>61</v>
      </c>
      <c r="O4" s="22" t="s">
        <v>2</v>
      </c>
      <c r="P4" s="3" t="s">
        <v>1</v>
      </c>
      <c r="Q4" s="3" t="s">
        <v>9</v>
      </c>
      <c r="R4" s="3" t="s">
        <v>3</v>
      </c>
      <c r="S4" s="3" t="s">
        <v>4</v>
      </c>
      <c r="T4" s="3" t="s">
        <v>5</v>
      </c>
      <c r="U4" s="37"/>
      <c r="V4" s="5" t="s">
        <v>11</v>
      </c>
      <c r="W4" s="3" t="s">
        <v>12</v>
      </c>
      <c r="X4" s="3" t="s">
        <v>13</v>
      </c>
      <c r="Y4" s="6" t="s">
        <v>14</v>
      </c>
      <c r="Z4" s="3" t="s">
        <v>11</v>
      </c>
      <c r="AA4" s="3" t="s">
        <v>12</v>
      </c>
      <c r="AB4" s="3" t="s">
        <v>13</v>
      </c>
      <c r="AC4" s="5" t="s">
        <v>14</v>
      </c>
      <c r="AD4" s="3" t="s">
        <v>11</v>
      </c>
      <c r="AE4" s="3" t="s">
        <v>12</v>
      </c>
      <c r="AF4" s="3" t="s">
        <v>13</v>
      </c>
      <c r="AG4" s="3" t="s">
        <v>14</v>
      </c>
    </row>
    <row r="5" spans="1:33" s="2" customFormat="1" ht="12.75">
      <c r="A5" s="7">
        <v>1</v>
      </c>
      <c r="B5" s="1" t="s">
        <v>34</v>
      </c>
      <c r="C5" s="1" t="s">
        <v>35</v>
      </c>
      <c r="D5" s="1" t="s">
        <v>36</v>
      </c>
      <c r="E5" s="1" t="s">
        <v>36</v>
      </c>
      <c r="F5" s="1" t="s">
        <v>20</v>
      </c>
      <c r="G5" s="1" t="s">
        <v>21</v>
      </c>
      <c r="H5" s="1" t="s">
        <v>23</v>
      </c>
      <c r="I5" s="1" t="s">
        <v>23</v>
      </c>
      <c r="J5" s="18">
        <v>70</v>
      </c>
      <c r="K5" s="27">
        <v>0.07</v>
      </c>
      <c r="L5" s="18" t="s">
        <v>42</v>
      </c>
      <c r="M5" s="18" t="s">
        <v>36</v>
      </c>
      <c r="N5" s="18" t="s">
        <v>62</v>
      </c>
      <c r="O5" s="19" t="s">
        <v>46</v>
      </c>
      <c r="P5" s="20">
        <v>6970011697</v>
      </c>
      <c r="Q5" s="18" t="s">
        <v>56</v>
      </c>
      <c r="R5" s="18" t="s">
        <v>57</v>
      </c>
      <c r="S5" s="18" t="s">
        <v>21</v>
      </c>
      <c r="T5" s="21" t="s">
        <v>20</v>
      </c>
      <c r="U5" s="21" t="s">
        <v>63</v>
      </c>
      <c r="V5" s="17">
        <v>73.27</v>
      </c>
      <c r="W5" s="17">
        <v>0</v>
      </c>
      <c r="X5" s="17">
        <v>0</v>
      </c>
      <c r="Y5" s="16">
        <f>SUM(V5:X5)</f>
        <v>73.27</v>
      </c>
      <c r="Z5" s="14">
        <f>V5*0.15</f>
        <v>10.990499999999999</v>
      </c>
      <c r="AA5" s="14">
        <f aca="true" t="shared" si="0" ref="AA5:AA14">W5*0.15</f>
        <v>0</v>
      </c>
      <c r="AB5" s="14">
        <f>X5*0.15</f>
        <v>0</v>
      </c>
      <c r="AC5" s="16">
        <f>SUM(Z5:AB5)</f>
        <v>10.990499999999999</v>
      </c>
      <c r="AD5" s="14">
        <f aca="true" t="shared" si="1" ref="AD5:AF14">SUM(V5+Z5)</f>
        <v>84.2605</v>
      </c>
      <c r="AE5" s="14">
        <f t="shared" si="1"/>
        <v>0</v>
      </c>
      <c r="AF5" s="14">
        <f t="shared" si="1"/>
        <v>0</v>
      </c>
      <c r="AG5" s="15">
        <f>SUM(AD5:AF5)</f>
        <v>84.2605</v>
      </c>
    </row>
    <row r="6" spans="1:33" s="2" customFormat="1" ht="36">
      <c r="A6" s="7">
        <v>2</v>
      </c>
      <c r="B6" s="1" t="s">
        <v>37</v>
      </c>
      <c r="C6" s="1">
        <v>78</v>
      </c>
      <c r="D6" s="1" t="s">
        <v>36</v>
      </c>
      <c r="E6" s="1" t="s">
        <v>36</v>
      </c>
      <c r="F6" s="1" t="s">
        <v>20</v>
      </c>
      <c r="G6" s="1" t="s">
        <v>21</v>
      </c>
      <c r="H6" s="1" t="s">
        <v>24</v>
      </c>
      <c r="I6" s="1" t="s">
        <v>24</v>
      </c>
      <c r="J6" s="18">
        <v>120</v>
      </c>
      <c r="K6" s="27">
        <v>0.12</v>
      </c>
      <c r="L6" s="18" t="s">
        <v>43</v>
      </c>
      <c r="M6" s="18" t="s">
        <v>36</v>
      </c>
      <c r="N6" s="18" t="s">
        <v>62</v>
      </c>
      <c r="O6" s="19" t="s">
        <v>47</v>
      </c>
      <c r="P6" s="20">
        <v>6970011697</v>
      </c>
      <c r="Q6" s="18" t="s">
        <v>56</v>
      </c>
      <c r="R6" s="18" t="s">
        <v>57</v>
      </c>
      <c r="S6" s="18" t="s">
        <v>21</v>
      </c>
      <c r="T6" s="21" t="s">
        <v>20</v>
      </c>
      <c r="U6" s="21" t="s">
        <v>63</v>
      </c>
      <c r="V6" s="17">
        <v>72.899</v>
      </c>
      <c r="W6" s="17">
        <v>205.291</v>
      </c>
      <c r="X6" s="17">
        <v>0</v>
      </c>
      <c r="Y6" s="16">
        <f>SUM(V6:X6)</f>
        <v>278.19</v>
      </c>
      <c r="Z6" s="14">
        <f>V6*0.15</f>
        <v>10.934849999999999</v>
      </c>
      <c r="AA6" s="14">
        <f t="shared" si="0"/>
        <v>30.79365</v>
      </c>
      <c r="AB6" s="14">
        <f>X6*0.15</f>
        <v>0</v>
      </c>
      <c r="AC6" s="16">
        <f>SUM(Z6:AB6)</f>
        <v>41.7285</v>
      </c>
      <c r="AD6" s="14">
        <f t="shared" si="1"/>
        <v>83.83385</v>
      </c>
      <c r="AE6" s="14">
        <f t="shared" si="1"/>
        <v>236.08465</v>
      </c>
      <c r="AF6" s="14">
        <f t="shared" si="1"/>
        <v>0</v>
      </c>
      <c r="AG6" s="15">
        <f>SUM(AD6:AF6)</f>
        <v>319.9185</v>
      </c>
    </row>
    <row r="7" spans="1:33" s="2" customFormat="1" ht="12.75">
      <c r="A7" s="7">
        <v>3</v>
      </c>
      <c r="B7" s="1" t="s">
        <v>38</v>
      </c>
      <c r="C7" s="1">
        <v>15</v>
      </c>
      <c r="D7" s="1" t="s">
        <v>36</v>
      </c>
      <c r="E7" s="1" t="s">
        <v>36</v>
      </c>
      <c r="F7" s="1" t="s">
        <v>20</v>
      </c>
      <c r="G7" s="1" t="s">
        <v>21</v>
      </c>
      <c r="H7" s="1" t="s">
        <v>24</v>
      </c>
      <c r="I7" s="1" t="s">
        <v>24</v>
      </c>
      <c r="J7" s="18">
        <v>100</v>
      </c>
      <c r="K7" s="27">
        <v>0.1</v>
      </c>
      <c r="L7" s="18" t="s">
        <v>42</v>
      </c>
      <c r="M7" s="18" t="s">
        <v>36</v>
      </c>
      <c r="N7" s="18" t="s">
        <v>62</v>
      </c>
      <c r="O7" s="19" t="s">
        <v>48</v>
      </c>
      <c r="P7" s="20">
        <v>6970011697</v>
      </c>
      <c r="Q7" s="18" t="s">
        <v>56</v>
      </c>
      <c r="R7" s="18" t="s">
        <v>57</v>
      </c>
      <c r="S7" s="18" t="s">
        <v>21</v>
      </c>
      <c r="T7" s="21" t="s">
        <v>20</v>
      </c>
      <c r="U7" s="21" t="s">
        <v>63</v>
      </c>
      <c r="V7" s="17">
        <v>53.922</v>
      </c>
      <c r="W7" s="17">
        <v>126.731</v>
      </c>
      <c r="X7" s="17">
        <v>0</v>
      </c>
      <c r="Y7" s="16">
        <f aca="true" t="shared" si="2" ref="Y7:Y14">SUM(V7:X7)</f>
        <v>180.653</v>
      </c>
      <c r="Z7" s="14">
        <f aca="true" t="shared" si="3" ref="Z7:Z14">V7*0.15</f>
        <v>8.088299999999998</v>
      </c>
      <c r="AA7" s="14">
        <f t="shared" si="0"/>
        <v>19.009649999999997</v>
      </c>
      <c r="AB7" s="14">
        <f>X7*0.15</f>
        <v>0</v>
      </c>
      <c r="AC7" s="16">
        <f aca="true" t="shared" si="4" ref="AC7:AC14">SUM(Z7:AB7)</f>
        <v>27.097949999999997</v>
      </c>
      <c r="AD7" s="14">
        <f t="shared" si="1"/>
        <v>62.010299999999994</v>
      </c>
      <c r="AE7" s="14">
        <f t="shared" si="1"/>
        <v>145.74065</v>
      </c>
      <c r="AF7" s="14">
        <f t="shared" si="1"/>
        <v>0</v>
      </c>
      <c r="AG7" s="15">
        <f>SUM(AD7:AF7)</f>
        <v>207.75095</v>
      </c>
    </row>
    <row r="8" spans="1:33" s="2" customFormat="1" ht="12.75">
      <c r="A8" s="7">
        <v>4</v>
      </c>
      <c r="B8" s="1" t="s">
        <v>38</v>
      </c>
      <c r="C8" s="1">
        <v>15</v>
      </c>
      <c r="D8" s="1" t="s">
        <v>36</v>
      </c>
      <c r="E8" s="1" t="s">
        <v>36</v>
      </c>
      <c r="F8" s="1" t="s">
        <v>20</v>
      </c>
      <c r="G8" s="1" t="s">
        <v>21</v>
      </c>
      <c r="H8" s="1" t="s">
        <v>24</v>
      </c>
      <c r="I8" s="1" t="s">
        <v>24</v>
      </c>
      <c r="J8" s="18">
        <v>100</v>
      </c>
      <c r="K8" s="27">
        <v>0.1</v>
      </c>
      <c r="L8" s="18" t="s">
        <v>42</v>
      </c>
      <c r="M8" s="18" t="s">
        <v>36</v>
      </c>
      <c r="N8" s="18" t="s">
        <v>62</v>
      </c>
      <c r="O8" s="19" t="s">
        <v>49</v>
      </c>
      <c r="P8" s="20">
        <v>6970011697</v>
      </c>
      <c r="Q8" s="18" t="s">
        <v>56</v>
      </c>
      <c r="R8" s="18" t="s">
        <v>57</v>
      </c>
      <c r="S8" s="18" t="s">
        <v>21</v>
      </c>
      <c r="T8" s="21" t="s">
        <v>20</v>
      </c>
      <c r="U8" s="21" t="s">
        <v>63</v>
      </c>
      <c r="V8" s="17">
        <v>99.681</v>
      </c>
      <c r="W8" s="17">
        <v>211.678</v>
      </c>
      <c r="X8" s="17">
        <v>0</v>
      </c>
      <c r="Y8" s="16">
        <f t="shared" si="2"/>
        <v>311.359</v>
      </c>
      <c r="Z8" s="14">
        <f t="shared" si="3"/>
        <v>14.95215</v>
      </c>
      <c r="AA8" s="14">
        <f t="shared" si="0"/>
        <v>31.7517</v>
      </c>
      <c r="AB8" s="14">
        <v>0</v>
      </c>
      <c r="AC8" s="16">
        <f t="shared" si="4"/>
        <v>46.70385</v>
      </c>
      <c r="AD8" s="14">
        <f t="shared" si="1"/>
        <v>114.63315</v>
      </c>
      <c r="AE8" s="14">
        <f t="shared" si="1"/>
        <v>243.4297</v>
      </c>
      <c r="AF8" s="14">
        <v>0</v>
      </c>
      <c r="AG8" s="15">
        <f aca="true" t="shared" si="5" ref="AG8:AG14">SUM(AD8:AF8)</f>
        <v>358.06285</v>
      </c>
    </row>
    <row r="9" spans="1:33" s="2" customFormat="1" ht="12.75">
      <c r="A9" s="7">
        <v>5</v>
      </c>
      <c r="B9" s="1" t="s">
        <v>39</v>
      </c>
      <c r="C9" s="1">
        <v>48</v>
      </c>
      <c r="D9" s="1" t="s">
        <v>36</v>
      </c>
      <c r="E9" s="1" t="s">
        <v>36</v>
      </c>
      <c r="F9" s="1" t="s">
        <v>20</v>
      </c>
      <c r="G9" s="1" t="s">
        <v>21</v>
      </c>
      <c r="H9" s="1" t="s">
        <v>24</v>
      </c>
      <c r="I9" s="1" t="s">
        <v>24</v>
      </c>
      <c r="J9" s="18">
        <v>60</v>
      </c>
      <c r="K9" s="27">
        <v>0.06</v>
      </c>
      <c r="L9" s="18" t="s">
        <v>44</v>
      </c>
      <c r="M9" s="18">
        <v>39.6</v>
      </c>
      <c r="N9" s="18" t="s">
        <v>62</v>
      </c>
      <c r="O9" s="19" t="s">
        <v>50</v>
      </c>
      <c r="P9" s="20">
        <v>6970011697</v>
      </c>
      <c r="Q9" s="18" t="s">
        <v>56</v>
      </c>
      <c r="R9" s="18" t="s">
        <v>57</v>
      </c>
      <c r="S9" s="18" t="s">
        <v>21</v>
      </c>
      <c r="T9" s="21" t="s">
        <v>20</v>
      </c>
      <c r="U9" s="21" t="s">
        <v>63</v>
      </c>
      <c r="V9" s="17">
        <v>38.879</v>
      </c>
      <c r="W9" s="17">
        <v>91.736</v>
      </c>
      <c r="X9" s="17">
        <v>0</v>
      </c>
      <c r="Y9" s="16">
        <f t="shared" si="2"/>
        <v>130.615</v>
      </c>
      <c r="Z9" s="14">
        <f t="shared" si="3"/>
        <v>5.831849999999999</v>
      </c>
      <c r="AA9" s="14">
        <f t="shared" si="0"/>
        <v>13.7604</v>
      </c>
      <c r="AB9" s="14">
        <f aca="true" t="shared" si="6" ref="AB9:AB14">X9*0.15</f>
        <v>0</v>
      </c>
      <c r="AC9" s="16">
        <f t="shared" si="4"/>
        <v>19.59225</v>
      </c>
      <c r="AD9" s="14">
        <f t="shared" si="1"/>
        <v>44.71084999999999</v>
      </c>
      <c r="AE9" s="14">
        <f t="shared" si="1"/>
        <v>105.49640000000001</v>
      </c>
      <c r="AF9" s="14">
        <f aca="true" t="shared" si="7" ref="AF9:AF14">X9+AB9</f>
        <v>0</v>
      </c>
      <c r="AG9" s="15">
        <f t="shared" si="5"/>
        <v>150.20725</v>
      </c>
    </row>
    <row r="10" spans="1:33" s="2" customFormat="1" ht="12.75">
      <c r="A10" s="7">
        <v>6</v>
      </c>
      <c r="B10" s="1" t="s">
        <v>39</v>
      </c>
      <c r="C10" s="1">
        <v>48</v>
      </c>
      <c r="D10" s="1" t="s">
        <v>36</v>
      </c>
      <c r="E10" s="1" t="s">
        <v>36</v>
      </c>
      <c r="F10" s="1" t="s">
        <v>20</v>
      </c>
      <c r="G10" s="1" t="s">
        <v>21</v>
      </c>
      <c r="H10" s="1" t="s">
        <v>24</v>
      </c>
      <c r="I10" s="1" t="s">
        <v>24</v>
      </c>
      <c r="J10" s="18">
        <v>60</v>
      </c>
      <c r="K10" s="27">
        <v>0.06</v>
      </c>
      <c r="L10" s="18" t="s">
        <v>42</v>
      </c>
      <c r="M10" s="18" t="s">
        <v>36</v>
      </c>
      <c r="N10" s="18" t="s">
        <v>62</v>
      </c>
      <c r="O10" s="19" t="s">
        <v>51</v>
      </c>
      <c r="P10" s="20">
        <v>6970011697</v>
      </c>
      <c r="Q10" s="18" t="s">
        <v>56</v>
      </c>
      <c r="R10" s="18" t="s">
        <v>57</v>
      </c>
      <c r="S10" s="18" t="s">
        <v>21</v>
      </c>
      <c r="T10" s="21" t="s">
        <v>20</v>
      </c>
      <c r="U10" s="21" t="s">
        <v>63</v>
      </c>
      <c r="V10" s="17">
        <v>18.637</v>
      </c>
      <c r="W10" s="17">
        <v>45.401</v>
      </c>
      <c r="X10" s="17">
        <v>0</v>
      </c>
      <c r="Y10" s="16">
        <f t="shared" si="2"/>
        <v>64.03800000000001</v>
      </c>
      <c r="Z10" s="14">
        <f t="shared" si="3"/>
        <v>2.79555</v>
      </c>
      <c r="AA10" s="14">
        <f t="shared" si="0"/>
        <v>6.81015</v>
      </c>
      <c r="AB10" s="14">
        <f t="shared" si="6"/>
        <v>0</v>
      </c>
      <c r="AC10" s="16">
        <f t="shared" si="4"/>
        <v>9.6057</v>
      </c>
      <c r="AD10" s="14">
        <f t="shared" si="1"/>
        <v>21.43255</v>
      </c>
      <c r="AE10" s="14">
        <f t="shared" si="1"/>
        <v>52.21115</v>
      </c>
      <c r="AF10" s="14">
        <f t="shared" si="7"/>
        <v>0</v>
      </c>
      <c r="AG10" s="15">
        <f t="shared" si="5"/>
        <v>73.6437</v>
      </c>
    </row>
    <row r="11" spans="1:33" s="2" customFormat="1" ht="12.75">
      <c r="A11" s="7">
        <v>7</v>
      </c>
      <c r="B11" s="1" t="s">
        <v>40</v>
      </c>
      <c r="C11" s="1">
        <v>50</v>
      </c>
      <c r="D11" s="1" t="s">
        <v>36</v>
      </c>
      <c r="E11" s="1" t="s">
        <v>36</v>
      </c>
      <c r="F11" s="1" t="s">
        <v>25</v>
      </c>
      <c r="G11" s="1" t="s">
        <v>21</v>
      </c>
      <c r="H11" s="1" t="s">
        <v>22</v>
      </c>
      <c r="I11" s="1" t="s">
        <v>22</v>
      </c>
      <c r="J11" s="18">
        <v>350</v>
      </c>
      <c r="K11" s="27">
        <v>0.35</v>
      </c>
      <c r="L11" s="18" t="s">
        <v>44</v>
      </c>
      <c r="M11" s="18">
        <v>489.4</v>
      </c>
      <c r="N11" s="18" t="s">
        <v>62</v>
      </c>
      <c r="O11" s="19" t="s">
        <v>52</v>
      </c>
      <c r="P11" s="20">
        <v>6970011697</v>
      </c>
      <c r="Q11" s="18" t="s">
        <v>56</v>
      </c>
      <c r="R11" s="18" t="s">
        <v>57</v>
      </c>
      <c r="S11" s="18" t="s">
        <v>21</v>
      </c>
      <c r="T11" s="21" t="s">
        <v>20</v>
      </c>
      <c r="U11" s="21" t="s">
        <v>63</v>
      </c>
      <c r="V11" s="17">
        <v>212.927</v>
      </c>
      <c r="W11" s="17">
        <v>269.985</v>
      </c>
      <c r="X11" s="17">
        <v>1319.726</v>
      </c>
      <c r="Y11" s="16">
        <f t="shared" si="2"/>
        <v>1802.6380000000001</v>
      </c>
      <c r="Z11" s="14">
        <f t="shared" si="3"/>
        <v>31.939049999999998</v>
      </c>
      <c r="AA11" s="14">
        <f t="shared" si="0"/>
        <v>40.49775</v>
      </c>
      <c r="AB11" s="14">
        <f t="shared" si="6"/>
        <v>197.9589</v>
      </c>
      <c r="AC11" s="16">
        <f t="shared" si="4"/>
        <v>270.39570000000003</v>
      </c>
      <c r="AD11" s="14">
        <f t="shared" si="1"/>
        <v>244.86605</v>
      </c>
      <c r="AE11" s="14">
        <f t="shared" si="1"/>
        <v>310.48275</v>
      </c>
      <c r="AF11" s="14">
        <f t="shared" si="7"/>
        <v>1517.6849000000002</v>
      </c>
      <c r="AG11" s="15">
        <f t="shared" si="5"/>
        <v>2073.0337</v>
      </c>
    </row>
    <row r="12" spans="1:33" s="2" customFormat="1" ht="12.75">
      <c r="A12" s="7">
        <v>8</v>
      </c>
      <c r="B12" s="1" t="s">
        <v>40</v>
      </c>
      <c r="C12" s="1">
        <v>50</v>
      </c>
      <c r="D12" s="1" t="s">
        <v>36</v>
      </c>
      <c r="E12" s="1" t="s">
        <v>36</v>
      </c>
      <c r="F12" s="1" t="s">
        <v>25</v>
      </c>
      <c r="G12" s="1" t="s">
        <v>21</v>
      </c>
      <c r="H12" s="1" t="s">
        <v>22</v>
      </c>
      <c r="I12" s="1" t="s">
        <v>22</v>
      </c>
      <c r="J12" s="18">
        <v>350</v>
      </c>
      <c r="K12" s="27">
        <v>0.35</v>
      </c>
      <c r="L12" s="18" t="s">
        <v>44</v>
      </c>
      <c r="M12" s="18">
        <v>48</v>
      </c>
      <c r="N12" s="18" t="s">
        <v>62</v>
      </c>
      <c r="O12" s="19" t="s">
        <v>53</v>
      </c>
      <c r="P12" s="20">
        <v>6970011697</v>
      </c>
      <c r="Q12" s="18" t="s">
        <v>56</v>
      </c>
      <c r="R12" s="18" t="s">
        <v>57</v>
      </c>
      <c r="S12" s="18" t="s">
        <v>21</v>
      </c>
      <c r="T12" s="21" t="s">
        <v>20</v>
      </c>
      <c r="U12" s="21" t="s">
        <v>63</v>
      </c>
      <c r="V12" s="17">
        <v>310.498</v>
      </c>
      <c r="W12" s="17">
        <v>251.61</v>
      </c>
      <c r="X12" s="17">
        <v>1393.382</v>
      </c>
      <c r="Y12" s="16">
        <f t="shared" si="2"/>
        <v>1955.49</v>
      </c>
      <c r="Z12" s="14">
        <f t="shared" si="3"/>
        <v>46.5747</v>
      </c>
      <c r="AA12" s="14">
        <f t="shared" si="0"/>
        <v>37.7415</v>
      </c>
      <c r="AB12" s="14">
        <f t="shared" si="6"/>
        <v>209.00730000000001</v>
      </c>
      <c r="AC12" s="16">
        <f t="shared" si="4"/>
        <v>293.3235</v>
      </c>
      <c r="AD12" s="14">
        <f t="shared" si="1"/>
        <v>357.0727</v>
      </c>
      <c r="AE12" s="14">
        <f t="shared" si="1"/>
        <v>289.3515</v>
      </c>
      <c r="AF12" s="14">
        <f t="shared" si="7"/>
        <v>1602.3893</v>
      </c>
      <c r="AG12" s="15">
        <f t="shared" si="5"/>
        <v>2248.8135</v>
      </c>
    </row>
    <row r="13" spans="1:33" s="2" customFormat="1" ht="36">
      <c r="A13" s="7">
        <v>9</v>
      </c>
      <c r="B13" s="1" t="s">
        <v>26</v>
      </c>
      <c r="C13" s="1" t="s">
        <v>36</v>
      </c>
      <c r="D13" s="1" t="s">
        <v>36</v>
      </c>
      <c r="E13" s="1" t="s">
        <v>36</v>
      </c>
      <c r="F13" s="1" t="s">
        <v>41</v>
      </c>
      <c r="G13" s="1" t="s">
        <v>27</v>
      </c>
      <c r="H13" s="1" t="s">
        <v>28</v>
      </c>
      <c r="I13" s="1" t="s">
        <v>28</v>
      </c>
      <c r="J13" s="18">
        <v>40</v>
      </c>
      <c r="K13" s="27">
        <v>0.04</v>
      </c>
      <c r="L13" s="18" t="s">
        <v>45</v>
      </c>
      <c r="M13" s="18" t="s">
        <v>36</v>
      </c>
      <c r="N13" s="18" t="s">
        <v>62</v>
      </c>
      <c r="O13" s="19" t="s">
        <v>54</v>
      </c>
      <c r="P13" s="20">
        <v>6970011697</v>
      </c>
      <c r="Q13" s="18" t="s">
        <v>56</v>
      </c>
      <c r="R13" s="18" t="s">
        <v>57</v>
      </c>
      <c r="S13" s="18" t="s">
        <v>21</v>
      </c>
      <c r="T13" s="21" t="s">
        <v>20</v>
      </c>
      <c r="U13" s="21" t="s">
        <v>63</v>
      </c>
      <c r="V13" s="17">
        <v>81.932</v>
      </c>
      <c r="W13" s="17">
        <v>0</v>
      </c>
      <c r="X13" s="17">
        <v>0</v>
      </c>
      <c r="Y13" s="16">
        <f t="shared" si="2"/>
        <v>81.932</v>
      </c>
      <c r="Z13" s="14">
        <f t="shared" si="3"/>
        <v>12.2898</v>
      </c>
      <c r="AA13" s="14">
        <f t="shared" si="0"/>
        <v>0</v>
      </c>
      <c r="AB13" s="14">
        <f t="shared" si="6"/>
        <v>0</v>
      </c>
      <c r="AC13" s="16">
        <f t="shared" si="4"/>
        <v>12.2898</v>
      </c>
      <c r="AD13" s="14">
        <f t="shared" si="1"/>
        <v>94.2218</v>
      </c>
      <c r="AE13" s="14">
        <f t="shared" si="1"/>
        <v>0</v>
      </c>
      <c r="AF13" s="14">
        <f t="shared" si="7"/>
        <v>0</v>
      </c>
      <c r="AG13" s="15">
        <f t="shared" si="5"/>
        <v>94.2218</v>
      </c>
    </row>
    <row r="14" spans="1:33" s="2" customFormat="1" ht="12.75">
      <c r="A14" s="7">
        <v>10</v>
      </c>
      <c r="B14" s="1" t="s">
        <v>29</v>
      </c>
      <c r="C14" s="1" t="s">
        <v>36</v>
      </c>
      <c r="D14" s="1" t="s">
        <v>36</v>
      </c>
      <c r="E14" s="1" t="s">
        <v>36</v>
      </c>
      <c r="F14" s="1" t="s">
        <v>29</v>
      </c>
      <c r="G14" s="1" t="s">
        <v>27</v>
      </c>
      <c r="H14" s="1" t="s">
        <v>28</v>
      </c>
      <c r="I14" s="1" t="s">
        <v>28</v>
      </c>
      <c r="J14" s="18">
        <v>25</v>
      </c>
      <c r="K14" s="27">
        <v>0.025</v>
      </c>
      <c r="L14" s="18" t="s">
        <v>42</v>
      </c>
      <c r="M14" s="18" t="s">
        <v>36</v>
      </c>
      <c r="N14" s="18" t="s">
        <v>62</v>
      </c>
      <c r="O14" s="19" t="s">
        <v>55</v>
      </c>
      <c r="P14" s="20">
        <v>6970011697</v>
      </c>
      <c r="Q14" s="18" t="s">
        <v>56</v>
      </c>
      <c r="R14" s="18" t="s">
        <v>57</v>
      </c>
      <c r="S14" s="18" t="s">
        <v>21</v>
      </c>
      <c r="T14" s="21" t="s">
        <v>20</v>
      </c>
      <c r="U14" s="21" t="s">
        <v>63</v>
      </c>
      <c r="V14" s="17">
        <v>23.853</v>
      </c>
      <c r="W14" s="17">
        <v>0</v>
      </c>
      <c r="X14" s="17">
        <v>0</v>
      </c>
      <c r="Y14" s="16">
        <f t="shared" si="2"/>
        <v>23.853</v>
      </c>
      <c r="Z14" s="14">
        <f t="shared" si="3"/>
        <v>3.57795</v>
      </c>
      <c r="AA14" s="14">
        <f t="shared" si="0"/>
        <v>0</v>
      </c>
      <c r="AB14" s="14">
        <f t="shared" si="6"/>
        <v>0</v>
      </c>
      <c r="AC14" s="16">
        <f t="shared" si="4"/>
        <v>3.57795</v>
      </c>
      <c r="AD14" s="14">
        <f t="shared" si="1"/>
        <v>27.430950000000003</v>
      </c>
      <c r="AE14" s="14">
        <f t="shared" si="1"/>
        <v>0</v>
      </c>
      <c r="AF14" s="14">
        <f t="shared" si="7"/>
        <v>0</v>
      </c>
      <c r="AG14" s="15">
        <f t="shared" si="5"/>
        <v>27.430950000000003</v>
      </c>
    </row>
    <row r="15" spans="22:33" ht="20.25" customHeight="1">
      <c r="V15" s="24">
        <f aca="true" t="shared" si="8" ref="V15:AG15">SUM(V5:V14)</f>
        <v>986.4979999999999</v>
      </c>
      <c r="W15" s="24">
        <f t="shared" si="8"/>
        <v>1202.432</v>
      </c>
      <c r="X15" s="24">
        <f t="shared" si="8"/>
        <v>2713.108</v>
      </c>
      <c r="Y15" s="24">
        <f t="shared" si="8"/>
        <v>4902.038</v>
      </c>
      <c r="Z15" s="24">
        <f t="shared" si="8"/>
        <v>147.97469999999998</v>
      </c>
      <c r="AA15" s="24">
        <f t="shared" si="8"/>
        <v>180.3648</v>
      </c>
      <c r="AB15" s="24">
        <f t="shared" si="8"/>
        <v>406.9662</v>
      </c>
      <c r="AC15" s="24">
        <f t="shared" si="8"/>
        <v>735.3057</v>
      </c>
      <c r="AD15" s="24">
        <f t="shared" si="8"/>
        <v>1134.4727</v>
      </c>
      <c r="AE15" s="24">
        <f t="shared" si="8"/>
        <v>1382.7967999999998</v>
      </c>
      <c r="AF15" s="24">
        <f t="shared" si="8"/>
        <v>3120.0742</v>
      </c>
      <c r="AG15" s="24">
        <f t="shared" si="8"/>
        <v>5637.3437</v>
      </c>
    </row>
    <row r="16" ht="18.75" customHeight="1"/>
    <row r="17" spans="28:31" ht="30" customHeight="1">
      <c r="AB17" s="29" t="s">
        <v>16</v>
      </c>
      <c r="AC17" s="29"/>
      <c r="AD17" s="29"/>
      <c r="AE17" s="25">
        <f>Y15</f>
        <v>4902.038</v>
      </c>
    </row>
    <row r="18" spans="8:31" ht="30" customHeight="1">
      <c r="H18" s="12"/>
      <c r="AB18" s="30" t="s">
        <v>17</v>
      </c>
      <c r="AC18" s="30"/>
      <c r="AD18" s="30"/>
      <c r="AE18" s="25">
        <f>AC15</f>
        <v>735.3057</v>
      </c>
    </row>
    <row r="19" spans="27:31" ht="30" customHeight="1">
      <c r="AA19" s="10"/>
      <c r="AB19" s="28" t="s">
        <v>18</v>
      </c>
      <c r="AC19" s="28"/>
      <c r="AD19" s="28"/>
      <c r="AE19" s="26">
        <f>AE17+AE18</f>
        <v>5637.343699999999</v>
      </c>
    </row>
    <row r="22" spans="23:26" ht="12" customHeight="1">
      <c r="W22" s="10"/>
      <c r="X22" s="9"/>
      <c r="Z22" s="11"/>
    </row>
    <row r="23" ht="12" customHeight="1">
      <c r="Z23" s="11"/>
    </row>
    <row r="24" spans="23:26" ht="12" customHeight="1">
      <c r="W24" s="10"/>
      <c r="Z24" s="11"/>
    </row>
    <row r="25" spans="23:26" ht="12" customHeight="1">
      <c r="W25" s="10"/>
      <c r="Z25" s="11"/>
    </row>
  </sheetData>
  <sheetProtection/>
  <autoFilter ref="A4:AG15"/>
  <mergeCells count="10">
    <mergeCell ref="AB19:AD19"/>
    <mergeCell ref="AB17:AD17"/>
    <mergeCell ref="AB18:AD18"/>
    <mergeCell ref="AD3:AG3"/>
    <mergeCell ref="A1:AG2"/>
    <mergeCell ref="A3:O3"/>
    <mergeCell ref="V3:Y3"/>
    <mergeCell ref="Z3:AC3"/>
    <mergeCell ref="P3:T3"/>
    <mergeCell ref="U3:U4"/>
  </mergeCells>
  <printOptions/>
  <pageMargins left="0.25" right="0.25" top="0.75" bottom="0.75" header="0.3" footer="0.3"/>
  <pageSetup fitToHeight="0" fitToWidth="1" orientation="landscape" paperSize="9" scale="2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Szymon Jernaś</dc:creator>
  <cp:keywords/>
  <dc:description/>
  <cp:lastModifiedBy>Szymon Jernaś</cp:lastModifiedBy>
  <cp:lastPrinted>2023-06-15T13:23:22Z</cp:lastPrinted>
  <dcterms:created xsi:type="dcterms:W3CDTF">2010-06-27T19:36:50Z</dcterms:created>
  <dcterms:modified xsi:type="dcterms:W3CDTF">2023-07-07T13:37:59Z</dcterms:modified>
  <cp:category/>
  <cp:version/>
  <cp:contentType/>
  <cp:contentStatus/>
</cp:coreProperties>
</file>