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ogistyka\Remony i Eksploatacja Techniczna\SZPITAL\2024\Manometry\2024\"/>
    </mc:Choice>
  </mc:AlternateContent>
  <xr:revisionPtr revIDLastSave="0" documentId="8_{E88E23FB-54D2-4722-B4A6-BA147C2F694A}" xr6:coauthVersionLast="36" xr6:coauthVersionMax="36" xr10:uidLastSave="{00000000-0000-0000-0000-000000000000}"/>
  <bookViews>
    <workbookView xWindow="0" yWindow="0" windowWidth="28800" windowHeight="11775" xr2:uid="{43563E7F-8ACB-47BF-8235-0EEC4EF98BFC}"/>
  </bookViews>
  <sheets>
    <sheet name="FORMULARZ OFERTOWY" sheetId="2" r:id="rId1"/>
    <sheet name="WYKAZ MANOMETRÓW II CZĘŚĆ" sheetId="1" r:id="rId2"/>
  </sheets>
  <definedNames>
    <definedName name="_xlnm._FilterDatabase" localSheetId="0" hidden="1">'FORMULARZ OFERTOWY'!$A$2:$X$19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T10" i="2"/>
  <c r="W10" i="2" s="1"/>
  <c r="S10" i="2"/>
  <c r="S11" i="2"/>
  <c r="P10" i="2"/>
  <c r="M10" i="2"/>
  <c r="F17" i="2"/>
  <c r="A16" i="1"/>
  <c r="A17" i="1"/>
  <c r="A18" i="1"/>
  <c r="A4" i="1"/>
  <c r="A5" i="1"/>
  <c r="A6" i="1"/>
  <c r="A7" i="1"/>
  <c r="A8" i="1"/>
  <c r="A9" i="1"/>
  <c r="A10" i="1"/>
  <c r="A11" i="1"/>
  <c r="A12" i="1"/>
  <c r="A13" i="1"/>
  <c r="A14" i="1"/>
  <c r="A15" i="1"/>
  <c r="AC9" i="1"/>
  <c r="V10" i="2" l="1"/>
  <c r="M8" i="2"/>
  <c r="P8" i="2"/>
  <c r="S8" i="2"/>
  <c r="T8" i="2"/>
  <c r="V8" i="2" s="1"/>
  <c r="AC4" i="1"/>
  <c r="AC5" i="1"/>
  <c r="AC6" i="1"/>
  <c r="AC7" i="1"/>
  <c r="AC8" i="1"/>
  <c r="AC10" i="1"/>
  <c r="AC11" i="1"/>
  <c r="AC12" i="1"/>
  <c r="AC14" i="1"/>
  <c r="AC15" i="1"/>
  <c r="AC13" i="1"/>
  <c r="AC16" i="1"/>
  <c r="AC17" i="1"/>
  <c r="AC18" i="1"/>
  <c r="AC3" i="1"/>
  <c r="S5" i="2"/>
  <c r="T5" i="2"/>
  <c r="W5" i="2" s="1"/>
  <c r="S6" i="2"/>
  <c r="T6" i="2"/>
  <c r="W6" i="2" s="1"/>
  <c r="S7" i="2"/>
  <c r="T7" i="2"/>
  <c r="W7" i="2" s="1"/>
  <c r="S9" i="2"/>
  <c r="T9" i="2"/>
  <c r="V9" i="2" s="1"/>
  <c r="T11" i="2"/>
  <c r="W11" i="2" s="1"/>
  <c r="P5" i="2"/>
  <c r="P6" i="2"/>
  <c r="P7" i="2"/>
  <c r="P9" i="2"/>
  <c r="P11" i="2"/>
  <c r="M12" i="2"/>
  <c r="M13" i="2"/>
  <c r="M14" i="2"/>
  <c r="M15" i="2"/>
  <c r="M16" i="2"/>
  <c r="M17" i="2"/>
  <c r="M18" i="2"/>
  <c r="M5" i="2"/>
  <c r="M6" i="2"/>
  <c r="M7" i="2"/>
  <c r="M9" i="2"/>
  <c r="M11" i="2"/>
  <c r="A4" i="2"/>
  <c r="A5" i="2"/>
  <c r="A6" i="2"/>
  <c r="A7" i="2"/>
  <c r="A9" i="2"/>
  <c r="A11" i="2"/>
  <c r="A12" i="2"/>
  <c r="A13" i="2"/>
  <c r="A14" i="2"/>
  <c r="A15" i="2"/>
  <c r="A16" i="2"/>
  <c r="A17" i="2"/>
  <c r="A18" i="2"/>
  <c r="T18" i="2"/>
  <c r="W18" i="2" s="1"/>
  <c r="S18" i="2"/>
  <c r="P18" i="2"/>
  <c r="T17" i="2"/>
  <c r="W17" i="2" s="1"/>
  <c r="S17" i="2"/>
  <c r="P17" i="2"/>
  <c r="T16" i="2"/>
  <c r="W16" i="2" s="1"/>
  <c r="S16" i="2"/>
  <c r="P16" i="2"/>
  <c r="T15" i="2"/>
  <c r="V15" i="2" s="1"/>
  <c r="S15" i="2"/>
  <c r="P15" i="2"/>
  <c r="T14" i="2"/>
  <c r="W14" i="2" s="1"/>
  <c r="S14" i="2"/>
  <c r="P14" i="2"/>
  <c r="T13" i="2"/>
  <c r="V13" i="2" s="1"/>
  <c r="S13" i="2"/>
  <c r="P13" i="2"/>
  <c r="T12" i="2"/>
  <c r="W12" i="2" s="1"/>
  <c r="S12" i="2"/>
  <c r="P12" i="2"/>
  <c r="T4" i="2"/>
  <c r="V4" i="2" s="1"/>
  <c r="S4" i="2"/>
  <c r="P4" i="2"/>
  <c r="M4" i="2"/>
  <c r="T3" i="2"/>
  <c r="S3" i="2"/>
  <c r="P3" i="2"/>
  <c r="M3" i="2"/>
  <c r="A3" i="2"/>
  <c r="F17" i="1"/>
  <c r="A3" i="1"/>
  <c r="P19" i="2" l="1"/>
  <c r="M19" i="2"/>
  <c r="S19" i="2"/>
  <c r="T19" i="2"/>
  <c r="W8" i="2"/>
  <c r="AC19" i="1"/>
  <c r="V6" i="2"/>
  <c r="W9" i="2"/>
  <c r="V7" i="2"/>
  <c r="W4" i="2"/>
  <c r="V11" i="2"/>
  <c r="V5" i="2"/>
  <c r="V14" i="2"/>
  <c r="W15" i="2"/>
  <c r="V18" i="2"/>
  <c r="V3" i="2"/>
  <c r="W3" i="2"/>
  <c r="W13" i="2"/>
  <c r="V17" i="2"/>
  <c r="V12" i="2"/>
  <c r="V16" i="2"/>
  <c r="V19" i="2" l="1"/>
  <c r="W19" i="2"/>
</calcChain>
</file>

<file path=xl/sharedStrings.xml><?xml version="1.0" encoding="utf-8"?>
<sst xmlns="http://schemas.openxmlformats.org/spreadsheetml/2006/main" count="225" uniqueCount="80">
  <si>
    <t>DANE</t>
  </si>
  <si>
    <t>ZBO</t>
  </si>
  <si>
    <t>L.p.</t>
  </si>
  <si>
    <t>Przedmiot umowy</t>
  </si>
  <si>
    <r>
      <t>temperatura medium do (+</t>
    </r>
    <r>
      <rPr>
        <vertAlign val="superscript"/>
        <sz val="10"/>
        <rFont val="Times New Roman"/>
        <family val="1"/>
        <charset val="238"/>
      </rPr>
      <t>o</t>
    </r>
    <r>
      <rPr>
        <sz val="10"/>
        <rFont val="Times New Roman"/>
        <family val="1"/>
        <charset val="238"/>
      </rPr>
      <t>C)</t>
    </r>
  </si>
  <si>
    <t>Średnica</t>
  </si>
  <si>
    <t>PRZYŁĄCZE</t>
  </si>
  <si>
    <t xml:space="preserve"> Zakres ciśnienia / temp.</t>
  </si>
  <si>
    <t>Gwint</t>
  </si>
  <si>
    <t>Cl. Dokładności</t>
  </si>
  <si>
    <t>osłona</t>
  </si>
  <si>
    <t>Długość czujnika /mm/</t>
  </si>
  <si>
    <t>węzeł parowy pod kuchnią</t>
  </si>
  <si>
    <t>ROZDZIELNIA NR 1</t>
  </si>
  <si>
    <t>ROZDZIELNIA NR 2</t>
  </si>
  <si>
    <t>ROZDZIELNIA NR 3</t>
  </si>
  <si>
    <t>ROZDZIELNIA NR 4</t>
  </si>
  <si>
    <t>ROZDZIELNIA NR 5</t>
  </si>
  <si>
    <t>ROZDZIELNIA NR 6</t>
  </si>
  <si>
    <t>ROZDZIELNIA NR 7</t>
  </si>
  <si>
    <t>??</t>
  </si>
  <si>
    <t>POLIKLINIKA 
WĘZEŁ CIEPLNY</t>
  </si>
  <si>
    <t>BUD. NR 2
WĘZEŁ CIEPLNY</t>
  </si>
  <si>
    <t>HYDROFORNIA NOWA</t>
  </si>
  <si>
    <t>HYDROFORNIA STARA</t>
  </si>
  <si>
    <t>STOMATOLOGIA 
WĘZEŁ CO</t>
  </si>
  <si>
    <t>WĘZEŁ CO i CWU 
pom. 01.200</t>
  </si>
  <si>
    <t>STACJA UZDATNIANIA WOCY
pom. 01.201</t>
  </si>
  <si>
    <t>KOTŁOWNIA</t>
  </si>
  <si>
    <t>SUMA</t>
  </si>
  <si>
    <t>Manometr do wysokich temperatur</t>
  </si>
  <si>
    <t>D</t>
  </si>
  <si>
    <t>0-6 bar</t>
  </si>
  <si>
    <t>M20X1,5</t>
  </si>
  <si>
    <t>0-10 bar</t>
  </si>
  <si>
    <t>0-16 bar</t>
  </si>
  <si>
    <t>0-1 bar</t>
  </si>
  <si>
    <t>GAZ</t>
  </si>
  <si>
    <t>0-10 bar
0-1 Mpa</t>
  </si>
  <si>
    <t>G1/4</t>
  </si>
  <si>
    <t>/-1/-9 bar
/-0,1/-0,9 Mpa</t>
  </si>
  <si>
    <t>0/+120</t>
  </si>
  <si>
    <t>T</t>
  </si>
  <si>
    <r>
      <t xml:space="preserve">0-120 </t>
    </r>
    <r>
      <rPr>
        <vertAlign val="superscript"/>
        <sz val="10"/>
        <rFont val="Times New Roman"/>
        <family val="1"/>
        <charset val="238"/>
      </rPr>
      <t>o</t>
    </r>
    <r>
      <rPr>
        <sz val="10"/>
        <rFont val="Times New Roman"/>
        <family val="1"/>
        <charset val="238"/>
      </rPr>
      <t>C</t>
    </r>
  </si>
  <si>
    <t>Tuleja  montażowa G½B, mosiężna, 12 mm, zdejmowana</t>
  </si>
  <si>
    <t>/-20/+60</t>
  </si>
  <si>
    <t>Termomanometr</t>
  </si>
  <si>
    <t>80</t>
  </si>
  <si>
    <t>0-6 bar
0/+120oC</t>
  </si>
  <si>
    <t>R1/2 lub
M20X1,5</t>
  </si>
  <si>
    <t>2,5</t>
  </si>
  <si>
    <t>ZAKUP</t>
  </si>
  <si>
    <t>ŚWIADECTWO WZORCOWANIA PCA</t>
  </si>
  <si>
    <t>DEMONTAŻ /
MONTAŻ</t>
  </si>
  <si>
    <t>CAŁOŚĆ</t>
  </si>
  <si>
    <t>TERMIN 
REALIZACJI</t>
  </si>
  <si>
    <t>Ilość</t>
  </si>
  <si>
    <t>Cena jednostkowa /netto/</t>
  </si>
  <si>
    <t>Stawka VAT /%/</t>
  </si>
  <si>
    <t xml:space="preserve"> Wartość
 brutto</t>
  </si>
  <si>
    <t xml:space="preserve">Cena jednostkowa /netto/ </t>
  </si>
  <si>
    <t xml:space="preserve">Stawka VAT /%/ </t>
  </si>
  <si>
    <t xml:space="preserve"> Wartość 
brutto </t>
  </si>
  <si>
    <t xml:space="preserve"> Wartość
 brutto </t>
  </si>
  <si>
    <t>Wartość 
netto</t>
  </si>
  <si>
    <t>VAT</t>
  </si>
  <si>
    <t>Wartość 
brutto</t>
  </si>
  <si>
    <t>Proszę wpisać maksymalny czas 
wraz z montażem</t>
  </si>
  <si>
    <t>PARA</t>
  </si>
  <si>
    <t>Manometr ze stali nierdzewnej, wersja  bezpieczna</t>
  </si>
  <si>
    <t>KUCHNIA kocioł gazowy</t>
  </si>
  <si>
    <r>
      <t>60</t>
    </r>
    <r>
      <rPr>
        <vertAlign val="superscript"/>
        <sz val="10"/>
        <rFont val="Times New Roman"/>
        <family val="1"/>
        <charset val="238"/>
      </rPr>
      <t>o</t>
    </r>
    <r>
      <rPr>
        <sz val="10"/>
        <rFont val="Times New Roman"/>
        <family val="1"/>
        <charset val="238"/>
      </rPr>
      <t>C</t>
    </r>
  </si>
  <si>
    <r>
      <t>200</t>
    </r>
    <r>
      <rPr>
        <vertAlign val="superscript"/>
        <sz val="10"/>
        <rFont val="Times New Roman"/>
        <family val="1"/>
        <charset val="238"/>
      </rPr>
      <t>o</t>
    </r>
    <r>
      <rPr>
        <sz val="10"/>
        <rFont val="Times New Roman"/>
        <family val="1"/>
        <charset val="238"/>
      </rPr>
      <t>C</t>
    </r>
  </si>
  <si>
    <t xml:space="preserve">Termometr bimetaliczny
Dla techniki grzewczej, osłona odłączalna przykręcana, </t>
  </si>
  <si>
    <t>Termometr bimetaliczny
Dla techniki grzewczej, osłona odłączalna przykręcana</t>
  </si>
  <si>
    <t>Manometr metalowy z pojedyńczą skalą</t>
  </si>
  <si>
    <t>Manometr metalowy z podwójną skalą</t>
  </si>
  <si>
    <t>Manowakuometr metalowy z podwójną skalą</t>
  </si>
  <si>
    <t>Średnica /mm/</t>
  </si>
  <si>
    <r>
      <t>200</t>
    </r>
    <r>
      <rPr>
        <vertAlign val="superscript"/>
        <sz val="10"/>
        <rFont val="Times New Roman"/>
        <family val="1"/>
        <charset val="238"/>
      </rPr>
      <t>o</t>
    </r>
    <r>
      <rPr>
        <sz val="10"/>
        <rFont val="Times New Roman"/>
        <family val="1"/>
        <charset val="238"/>
      </rPr>
      <t>C
PARA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</si>
</sst>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8"/>
      <color rgb="FFFF000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1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3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1" fillId="2" borderId="1" xfId="0" applyFont="1" applyFill="1" applyBorder="1"/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 applyProtection="1">
      <alignment horizontal="center" vertical="center" textRotation="90" wrapText="1"/>
    </xf>
    <xf numFmtId="0" fontId="3" fillId="6" borderId="3" xfId="0" applyFont="1" applyFill="1" applyBorder="1" applyAlignment="1">
      <alignment horizontal="center" vertical="center" textRotation="90" wrapText="1"/>
    </xf>
    <xf numFmtId="0" fontId="3" fillId="7" borderId="3" xfId="0" applyFont="1" applyFill="1" applyBorder="1" applyAlignment="1">
      <alignment horizontal="center" vertical="center" textRotation="90" wrapText="1"/>
    </xf>
    <xf numFmtId="0" fontId="5" fillId="7" borderId="3" xfId="0" applyFont="1" applyFill="1" applyBorder="1" applyAlignment="1">
      <alignment horizontal="center" vertical="center" textRotation="90" wrapText="1"/>
    </xf>
    <xf numFmtId="0" fontId="3" fillId="4" borderId="3" xfId="0" applyFont="1" applyFill="1" applyBorder="1" applyAlignment="1">
      <alignment horizontal="center" vertical="center" textRotation="90" wrapText="1"/>
    </xf>
    <xf numFmtId="0" fontId="3" fillId="8" borderId="3" xfId="0" applyFont="1" applyFill="1" applyBorder="1" applyAlignment="1">
      <alignment horizontal="center" vertical="center" textRotation="90" wrapText="1"/>
    </xf>
    <xf numFmtId="0" fontId="3" fillId="9" borderId="3" xfId="0" applyFont="1" applyFill="1" applyBorder="1" applyAlignment="1">
      <alignment horizontal="center" vertical="center" textRotation="90" wrapText="1"/>
    </xf>
    <xf numFmtId="0" fontId="6" fillId="6" borderId="3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wrapText="1"/>
    </xf>
    <xf numFmtId="0" fontId="3" fillId="7" borderId="1" xfId="0" applyFont="1" applyFill="1" applyBorder="1" applyAlignment="1"/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</xf>
    <xf numFmtId="164" fontId="3" fillId="7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5" xfId="0" applyNumberFormat="1" applyFont="1" applyFill="1" applyBorder="1" applyAlignment="1">
      <alignment horizontal="center" wrapText="1"/>
    </xf>
    <xf numFmtId="0" fontId="3" fillId="0" borderId="3" xfId="0" applyNumberFormat="1" applyFont="1" applyFill="1" applyBorder="1" applyAlignment="1">
      <alignment horizontal="center" wrapText="1"/>
    </xf>
    <xf numFmtId="0" fontId="3" fillId="7" borderId="3" xfId="0" applyFont="1" applyFill="1" applyBorder="1" applyAlignment="1"/>
    <xf numFmtId="0" fontId="3" fillId="7" borderId="3" xfId="0" applyFont="1" applyFill="1" applyBorder="1" applyAlignment="1">
      <alignment horizontal="center"/>
    </xf>
    <xf numFmtId="164" fontId="3" fillId="7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 wrapText="1"/>
    </xf>
    <xf numFmtId="0" fontId="3" fillId="4" borderId="8" xfId="0" applyFont="1" applyFill="1" applyBorder="1" applyAlignment="1"/>
    <xf numFmtId="0" fontId="3" fillId="4" borderId="8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</xf>
    <xf numFmtId="164" fontId="3" fillId="4" borderId="8" xfId="0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 wrapText="1"/>
    </xf>
    <xf numFmtId="0" fontId="3" fillId="0" borderId="9" xfId="0" applyNumberFormat="1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10" borderId="1" xfId="0" applyFont="1" applyFill="1" applyBorder="1" applyAlignment="1">
      <alignment wrapText="1"/>
    </xf>
    <xf numFmtId="0" fontId="3" fillId="10" borderId="1" xfId="0" applyFont="1" applyFill="1" applyBorder="1" applyAlignment="1">
      <alignment horizontal="center"/>
    </xf>
    <xf numFmtId="0" fontId="7" fillId="10" borderId="1" xfId="0" applyFont="1" applyFill="1" applyBorder="1" applyAlignment="1" applyProtection="1">
      <alignment horizontal="center" wrapText="1"/>
    </xf>
    <xf numFmtId="164" fontId="3" fillId="10" borderId="1" xfId="0" applyNumberFormat="1" applyFont="1" applyFill="1" applyBorder="1" applyAlignment="1">
      <alignment horizontal="center" wrapText="1"/>
    </xf>
    <xf numFmtId="1" fontId="3" fillId="10" borderId="1" xfId="0" applyNumberFormat="1" applyFont="1" applyFill="1" applyBorder="1" applyAlignment="1">
      <alignment horizontal="left"/>
    </xf>
    <xf numFmtId="0" fontId="7" fillId="10" borderId="1" xfId="0" applyFont="1" applyFill="1" applyBorder="1" applyAlignment="1">
      <alignment horizontal="center"/>
    </xf>
    <xf numFmtId="0" fontId="3" fillId="10" borderId="8" xfId="0" applyFont="1" applyFill="1" applyBorder="1" applyAlignment="1"/>
    <xf numFmtId="0" fontId="3" fillId="10" borderId="8" xfId="0" applyFont="1" applyFill="1" applyBorder="1" applyAlignment="1">
      <alignment horizontal="center"/>
    </xf>
    <xf numFmtId="0" fontId="3" fillId="10" borderId="8" xfId="0" applyFont="1" applyFill="1" applyBorder="1" applyAlignment="1">
      <alignment horizontal="center" wrapText="1"/>
    </xf>
    <xf numFmtId="164" fontId="3" fillId="10" borderId="8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8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164" fontId="3" fillId="2" borderId="8" xfId="0" applyNumberFormat="1" applyFont="1" applyFill="1" applyBorder="1" applyAlignment="1">
      <alignment horizontal="center"/>
    </xf>
    <xf numFmtId="0" fontId="3" fillId="2" borderId="8" xfId="0" applyNumberFormat="1" applyFont="1" applyFill="1" applyBorder="1" applyAlignment="1">
      <alignment horizontal="center"/>
    </xf>
    <xf numFmtId="0" fontId="3" fillId="2" borderId="8" xfId="0" applyNumberFormat="1" applyFont="1" applyFill="1" applyBorder="1" applyAlignment="1">
      <alignment horizontal="center" wrapText="1"/>
    </xf>
    <xf numFmtId="0" fontId="3" fillId="2" borderId="9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wrapText="1"/>
    </xf>
    <xf numFmtId="0" fontId="8" fillId="11" borderId="1" xfId="0" applyNumberFormat="1" applyFont="1" applyFill="1" applyBorder="1" applyAlignment="1">
      <alignment horizontal="center" wrapText="1"/>
    </xf>
    <xf numFmtId="0" fontId="0" fillId="0" borderId="0" xfId="0" applyFill="1" applyProtection="1"/>
    <xf numFmtId="0" fontId="0" fillId="0" borderId="0" xfId="0" applyFill="1" applyAlignment="1" applyProtection="1"/>
    <xf numFmtId="0" fontId="0" fillId="0" borderId="0" xfId="0" applyFill="1" applyAlignment="1" applyProtection="1">
      <alignment horizontal="center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textRotation="90" wrapText="1"/>
    </xf>
    <xf numFmtId="0" fontId="3" fillId="0" borderId="1" xfId="0" applyFont="1" applyFill="1" applyBorder="1" applyAlignment="1" applyProtection="1">
      <alignment horizontal="center" wrapText="1"/>
    </xf>
    <xf numFmtId="0" fontId="3" fillId="0" borderId="1" xfId="0" applyFont="1" applyFill="1" applyBorder="1" applyAlignment="1" applyProtection="1"/>
    <xf numFmtId="0" fontId="3" fillId="0" borderId="1" xfId="0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horizontal="center" wrapText="1"/>
    </xf>
    <xf numFmtId="43" fontId="3" fillId="8" borderId="1" xfId="0" applyNumberFormat="1" applyFont="1" applyFill="1" applyBorder="1" applyAlignment="1" applyProtection="1">
      <alignment horizontal="center" wrapText="1"/>
      <protection locked="0"/>
    </xf>
    <xf numFmtId="9" fontId="3" fillId="0" borderId="1" xfId="0" applyNumberFormat="1" applyFont="1" applyFill="1" applyBorder="1" applyAlignment="1" applyProtection="1">
      <alignment wrapText="1"/>
    </xf>
    <xf numFmtId="44" fontId="3" fillId="0" borderId="1" xfId="0" applyNumberFormat="1" applyFont="1" applyFill="1" applyBorder="1" applyAlignment="1" applyProtection="1">
      <alignment horizontal="center" wrapText="1"/>
    </xf>
    <xf numFmtId="9" fontId="3" fillId="0" borderId="1" xfId="0" applyNumberFormat="1" applyFont="1" applyFill="1" applyBorder="1" applyAlignment="1" applyProtection="1">
      <alignment horizontal="center" wrapText="1"/>
    </xf>
    <xf numFmtId="0" fontId="1" fillId="8" borderId="1" xfId="0" applyFont="1" applyFill="1" applyBorder="1" applyProtection="1">
      <protection locked="0"/>
    </xf>
    <xf numFmtId="43" fontId="3" fillId="0" borderId="1" xfId="0" applyNumberFormat="1" applyFont="1" applyFill="1" applyBorder="1" applyAlignment="1" applyProtection="1">
      <alignment horizontal="center"/>
    </xf>
    <xf numFmtId="9" fontId="3" fillId="0" borderId="1" xfId="0" applyNumberFormat="1" applyFont="1" applyFill="1" applyBorder="1" applyAlignment="1" applyProtection="1"/>
    <xf numFmtId="44" fontId="10" fillId="0" borderId="1" xfId="0" applyNumberFormat="1" applyFont="1" applyFill="1" applyBorder="1" applyAlignment="1" applyProtection="1">
      <alignment horizontal="center"/>
    </xf>
    <xf numFmtId="43" fontId="9" fillId="0" borderId="1" xfId="0" applyNumberFormat="1" applyFont="1" applyFill="1" applyBorder="1" applyAlignment="1" applyProtection="1">
      <alignment horizontal="center"/>
    </xf>
    <xf numFmtId="9" fontId="9" fillId="0" borderId="1" xfId="0" applyNumberFormat="1" applyFont="1" applyFill="1" applyBorder="1" applyAlignment="1" applyProtection="1">
      <alignment horizontal="center"/>
    </xf>
    <xf numFmtId="9" fontId="9" fillId="0" borderId="1" xfId="0" applyNumberFormat="1" applyFont="1" applyFill="1" applyBorder="1" applyAlignment="1" applyProtection="1"/>
    <xf numFmtId="9" fontId="10" fillId="0" borderId="1" xfId="0" applyNumberFormat="1" applyFont="1" applyFill="1" applyBorder="1" applyAlignment="1" applyProtection="1"/>
    <xf numFmtId="0" fontId="0" fillId="0" borderId="1" xfId="0" applyFill="1" applyBorder="1" applyProtection="1"/>
    <xf numFmtId="0" fontId="11" fillId="11" borderId="1" xfId="0" applyFont="1" applyFill="1" applyBorder="1" applyAlignment="1" applyProtection="1">
      <alignment horizontal="center" vertical="center" textRotation="90" wrapText="1"/>
    </xf>
    <xf numFmtId="164" fontId="3" fillId="0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wrapText="1"/>
    </xf>
    <xf numFmtId="164" fontId="3" fillId="0" borderId="3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0" fillId="0" borderId="0" xfId="0" applyFill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textRotation="90" wrapText="1"/>
      <protection locked="0"/>
    </xf>
    <xf numFmtId="0" fontId="3" fillId="0" borderId="1" xfId="0" applyFont="1" applyFill="1" applyBorder="1" applyAlignment="1" applyProtection="1">
      <alignment horizontal="center" vertical="center" textRotation="90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9" fillId="5" borderId="10" xfId="0" applyFont="1" applyFill="1" applyBorder="1" applyAlignment="1" applyProtection="1">
      <alignment horizontal="center" vertical="center" wrapText="1"/>
    </xf>
    <xf numFmtId="0" fontId="9" fillId="5" borderId="10" xfId="0" applyFont="1" applyFill="1" applyBorder="1" applyAlignment="1" applyProtection="1">
      <alignment horizontal="center" vertical="center" textRotation="90" wrapText="1"/>
    </xf>
    <xf numFmtId="0" fontId="3" fillId="4" borderId="8" xfId="0" applyFont="1" applyFill="1" applyBorder="1" applyAlignment="1">
      <alignment wrapText="1"/>
    </xf>
    <xf numFmtId="1" fontId="3" fillId="0" borderId="1" xfId="0" applyNumberFormat="1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 wrapText="1"/>
    </xf>
    <xf numFmtId="0" fontId="8" fillId="0" borderId="1" xfId="0" applyNumberFormat="1" applyFont="1" applyFill="1" applyBorder="1" applyAlignment="1" applyProtection="1">
      <alignment horizontal="center" wrapText="1"/>
    </xf>
    <xf numFmtId="0" fontId="2" fillId="5" borderId="9" xfId="0" applyFont="1" applyFill="1" applyBorder="1" applyAlignment="1" applyProtection="1">
      <alignment horizontal="centerContinuous" vertical="center"/>
    </xf>
    <xf numFmtId="0" fontId="2" fillId="5" borderId="11" xfId="0" applyFont="1" applyFill="1" applyBorder="1" applyAlignment="1" applyProtection="1">
      <alignment horizontal="centerContinuous" vertical="center"/>
    </xf>
    <xf numFmtId="0" fontId="2" fillId="5" borderId="4" xfId="0" applyFont="1" applyFill="1" applyBorder="1" applyAlignment="1" applyProtection="1">
      <alignment horizontal="centerContinuous" vertical="center"/>
    </xf>
    <xf numFmtId="0" fontId="2" fillId="12" borderId="5" xfId="0" applyFont="1" applyFill="1" applyBorder="1" applyAlignment="1" applyProtection="1">
      <alignment horizontal="centerContinuous" vertical="center"/>
    </xf>
    <xf numFmtId="0" fontId="2" fillId="12" borderId="12" xfId="0" applyFont="1" applyFill="1" applyBorder="1" applyAlignment="1" applyProtection="1">
      <alignment horizontal="centerContinuous" vertical="center"/>
    </xf>
    <xf numFmtId="0" fontId="2" fillId="12" borderId="7" xfId="0" applyFont="1" applyFill="1" applyBorder="1" applyAlignment="1" applyProtection="1">
      <alignment horizontal="centerContinuous" vertical="center"/>
    </xf>
    <xf numFmtId="0" fontId="10" fillId="14" borderId="5" xfId="0" applyFont="1" applyFill="1" applyBorder="1" applyAlignment="1" applyProtection="1">
      <alignment horizontal="centerContinuous" vertical="center"/>
      <protection locked="0"/>
    </xf>
    <xf numFmtId="0" fontId="10" fillId="14" borderId="12" xfId="0" applyFont="1" applyFill="1" applyBorder="1" applyAlignment="1" applyProtection="1">
      <alignment horizontal="centerContinuous" vertical="center"/>
      <protection locked="0"/>
    </xf>
    <xf numFmtId="0" fontId="10" fillId="14" borderId="7" xfId="0" applyFont="1" applyFill="1" applyBorder="1" applyAlignment="1" applyProtection="1">
      <alignment horizontal="centerContinuous" vertical="center"/>
      <protection locked="0"/>
    </xf>
    <xf numFmtId="0" fontId="2" fillId="13" borderId="5" xfId="0" applyFont="1" applyFill="1" applyBorder="1" applyAlignment="1" applyProtection="1">
      <alignment horizontal="centerContinuous" vertical="center" wrapText="1"/>
      <protection locked="0"/>
    </xf>
    <xf numFmtId="0" fontId="2" fillId="13" borderId="12" xfId="0" applyFont="1" applyFill="1" applyBorder="1" applyAlignment="1" applyProtection="1">
      <alignment horizontal="centerContinuous" vertical="center" wrapText="1"/>
      <protection locked="0"/>
    </xf>
    <xf numFmtId="0" fontId="2" fillId="13" borderId="7" xfId="0" applyFont="1" applyFill="1" applyBorder="1" applyAlignment="1" applyProtection="1">
      <alignment horizontal="centerContinuous" vertical="center" wrapText="1"/>
      <protection locked="0"/>
    </xf>
    <xf numFmtId="0" fontId="2" fillId="9" borderId="5" xfId="0" applyFont="1" applyFill="1" applyBorder="1" applyAlignment="1" applyProtection="1">
      <alignment horizontal="centerContinuous" vertical="center" wrapText="1"/>
      <protection locked="0"/>
    </xf>
    <xf numFmtId="0" fontId="2" fillId="9" borderId="12" xfId="0" applyFont="1" applyFill="1" applyBorder="1" applyAlignment="1" applyProtection="1">
      <alignment horizontal="centerContinuous" vertical="center" wrapText="1"/>
      <protection locked="0"/>
    </xf>
    <xf numFmtId="0" fontId="2" fillId="9" borderId="7" xfId="0" applyFont="1" applyFill="1" applyBorder="1" applyAlignment="1" applyProtection="1">
      <alignment horizontal="centerContinuous" vertical="center" wrapText="1"/>
      <protection locked="0"/>
    </xf>
    <xf numFmtId="0" fontId="3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1" fontId="3" fillId="10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6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Times New Roman"/>
        <family val="1"/>
        <charset val="238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0" formatCode="General"/>
      <fill>
        <patternFill patternType="solid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0" formatCode="General"/>
      <fill>
        <patternFill patternType="solid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0" formatCode="General"/>
      <fill>
        <patternFill patternType="solid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0" formatCode="General"/>
      <fill>
        <patternFill patternType="solid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0" formatCode="General"/>
      <fill>
        <patternFill patternType="solid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0" formatCode="General"/>
      <fill>
        <patternFill patternType="solid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0" formatCode="General"/>
      <fill>
        <patternFill patternType="solid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0" formatCode="General"/>
      <fill>
        <patternFill patternType="solid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0" formatCode="General"/>
      <fill>
        <patternFill patternType="solid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0" formatCode="General"/>
      <fill>
        <patternFill patternType="solid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0" formatCode="General"/>
      <fill>
        <patternFill patternType="solid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0" formatCode="General"/>
      <fill>
        <patternFill patternType="solid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0" formatCode="General"/>
      <fill>
        <patternFill patternType="solid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0" formatCode="General"/>
      <fill>
        <patternFill patternType="solid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0" formatCode="General"/>
      <fill>
        <patternFill patternType="solid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0" formatCode="General"/>
      <fill>
        <patternFill patternType="solid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0" formatCode="General"/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164" formatCode="0.0"/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164" formatCode="0.0"/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164" formatCode="0.0"/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164" formatCode="0.0"/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164" formatCode="0.0"/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164" formatCode="0.0"/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fill>
        <patternFill patternType="solid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fill>
        <patternFill patternType="solid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fill>
        <patternFill patternType="solid">
          <fgColor indexed="64"/>
          <bgColor rgb="FFFF000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fill>
        <patternFill patternType="none">
          <fgColor indexed="64"/>
          <bgColor auto="1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fill>
        <patternFill patternType="solid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fill>
        <patternFill patternType="none">
          <fgColor indexed="64"/>
          <bgColor theme="7" tint="0.59999389629810485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0A4E27-EE32-47A1-8D83-E9DB2B71BF91}" name="Tabela1364" displayName="Tabela1364" ref="A2:AC19" totalsRowCount="1" headerRowDxfId="62" dataDxfId="60" headerRowBorderDxfId="61" tableBorderDxfId="59" totalsRowBorderDxfId="58">
  <autoFilter ref="A2:AC18" xr:uid="{45CEF236-4D86-4E3D-8655-293A20985028}"/>
  <tableColumns count="29">
    <tableColumn id="1" xr3:uid="{2D4897ED-0E31-46CC-9959-361456E77C76}" name="L.p." dataDxfId="57" totalsRowDxfId="56">
      <calculatedColumnFormula>_xlfn.AGGREGATE(3,5,$B$2:B2)</calculatedColumnFormula>
    </tableColumn>
    <tableColumn id="2" xr3:uid="{047B05E4-A5D6-4438-AAD8-D628523CB447}" name="Przedmiot umowy" dataDxfId="55" totalsRowDxfId="54"/>
    <tableColumn id="3" xr3:uid="{D128C431-13F9-492B-8EB4-0884899A66D2}" name="temperatura medium do (+oC)" dataDxfId="53" totalsRowDxfId="52"/>
    <tableColumn id="4" xr3:uid="{84EAD4E8-1470-41ED-9045-F4A4BC0DA2C8}" name="Średnica /mm/" dataDxfId="51" totalsRowDxfId="50"/>
    <tableColumn id="30" xr3:uid="{D507E0C5-B985-41DC-A15D-7C7B86A5961E}" name="PRZYŁĄCZE" dataDxfId="49" totalsRowDxfId="48"/>
    <tableColumn id="5" xr3:uid="{4875EC2B-A9CC-417C-9D2D-D45BE76BA2DF}" name=" Zakres ciśnienia / temp." dataDxfId="47" totalsRowDxfId="46"/>
    <tableColumn id="27" xr3:uid="{0461BC29-80B9-49F9-87C5-BF811E591320}" name="Gwint" dataDxfId="45" totalsRowDxfId="44"/>
    <tableColumn id="6" xr3:uid="{71729160-4889-4B88-BC13-F56089123EFB}" name="Cl. Dokładności" dataDxfId="43" totalsRowDxfId="42"/>
    <tableColumn id="28" xr3:uid="{BF8C74A5-A097-49EE-AE52-0CE08D5528F9}" name="Długość czujnika /mm/" dataDxfId="41" totalsRowDxfId="40"/>
    <tableColumn id="29" xr3:uid="{70AB3D0D-F836-4DD6-AE97-E2D17CE5AA15}" name="osłona" dataDxfId="39" totalsRowDxfId="38"/>
    <tableColumn id="25" xr3:uid="{9C90754D-13ED-40B2-A3D0-9337459E0592}" name="KUCHNIA kocioł gazowy" dataDxfId="37" totalsRowDxfId="36"/>
    <tableColumn id="7" xr3:uid="{E7D1B238-7E04-45A9-8195-48BA8B205B9B}" name="węzeł parowy pod kuchnią" dataDxfId="35" totalsRowDxfId="34"/>
    <tableColumn id="8" xr3:uid="{6C5B8E8F-8B08-4A9D-9FE0-8B888BDB5E7C}" name="ROZDZIELNIA NR 1" dataDxfId="33" totalsRowDxfId="32"/>
    <tableColumn id="9" xr3:uid="{6BB7D36F-31AD-44CF-8A08-1F0F15A70302}" name="ROZDZIELNIA NR 2" dataDxfId="31" totalsRowDxfId="30"/>
    <tableColumn id="10" xr3:uid="{B13ADA15-32F3-43A3-93B8-1068C3A746E5}" name="ROZDZIELNIA NR 3" dataDxfId="29" totalsRowDxfId="28"/>
    <tableColumn id="11" xr3:uid="{D9B4FEDF-D0C5-49D6-8637-428F8FB270B0}" name="ROZDZIELNIA NR 4" dataDxfId="27" totalsRowDxfId="26"/>
    <tableColumn id="12" xr3:uid="{59A88276-9FA6-4E88-9ECC-7761B75472F1}" name="ROZDZIELNIA NR 5" dataDxfId="25" totalsRowDxfId="24"/>
    <tableColumn id="13" xr3:uid="{A80713A9-0039-447E-AF01-BCBB06E7BC41}" name="ROZDZIELNIA NR 6" dataDxfId="23" totalsRowDxfId="22"/>
    <tableColumn id="14" xr3:uid="{1D9A20F0-C283-411F-BF8F-6364E7DBE1FC}" name="ROZDZIELNIA NR 7" dataDxfId="21" totalsRowDxfId="20"/>
    <tableColumn id="15" xr3:uid="{4A475913-D0EA-46E2-A019-8632AC28DBFF}" name="??" dataDxfId="19" totalsRowDxfId="18"/>
    <tableColumn id="16" xr3:uid="{7D2FFD64-5FF0-495D-9CE8-AEB8C175EB02}" name="POLIKLINIKA _x000a_WĘZEŁ CIEPLNY" dataDxfId="17" totalsRowDxfId="16"/>
    <tableColumn id="17" xr3:uid="{E160E1BB-536D-4734-838E-6B0D7110D51D}" name="BUD. NR 2_x000a_WĘZEŁ CIEPLNY" dataDxfId="15" totalsRowDxfId="14"/>
    <tableColumn id="18" xr3:uid="{8A382978-24A7-4145-A843-6EB6455A33B2}" name="HYDROFORNIA NOWA" dataDxfId="13" totalsRowDxfId="12"/>
    <tableColumn id="19" xr3:uid="{EB31FBCA-2495-4D25-8A89-45E25DB4087A}" name="HYDROFORNIA STARA" dataDxfId="11" totalsRowDxfId="10"/>
    <tableColumn id="20" xr3:uid="{62EF6B38-8203-4159-815C-CA74453311CE}" name="STOMATOLOGIA _x000a_WĘZEŁ CO" dataDxfId="9" totalsRowDxfId="8"/>
    <tableColumn id="21" xr3:uid="{404A8910-1C9A-4B1C-B152-95B081297513}" name="WĘZEŁ CO i CWU _x000a_pom. 01.200" dataDxfId="7" totalsRowDxfId="6"/>
    <tableColumn id="22" xr3:uid="{2FFDD79D-6FEB-4B7D-B7AC-F58B3D2F11A8}" name="STACJA UZDATNIANIA WOCY_x000a_pom. 01.201" dataDxfId="5" totalsRowDxfId="4"/>
    <tableColumn id="23" xr3:uid="{FC1BBB06-1C49-429B-B7F6-23FDC4D6FF49}" name="KOTŁOWNIA" dataDxfId="3" totalsRowDxfId="2"/>
    <tableColumn id="24" xr3:uid="{702F2F0F-FBD0-4924-9BBF-8F81726F4DF7}" name="SUMA" totalsRowFunction="sum" dataDxfId="1" totalsRowDxfId="0">
      <calculatedColumnFormula>SUM(Tabela1364[[#This Row],[KUCHNIA kocioł gazowy]:[KOTŁOWNIA]])</calculatedColumnFormula>
    </tableColumn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50CC7-138A-4E98-AA3A-152E89265634}">
  <dimension ref="A1:X19"/>
  <sheetViews>
    <sheetView tabSelected="1" zoomScaleNormal="100" workbookViewId="0">
      <selection activeCell="E8" sqref="E8"/>
    </sheetView>
  </sheetViews>
  <sheetFormatPr defaultRowHeight="15" x14ac:dyDescent="0.25"/>
  <cols>
    <col min="1" max="1" width="5.140625" style="61" customWidth="1"/>
    <col min="2" max="2" width="32.42578125" style="61" customWidth="1"/>
    <col min="3" max="3" width="6.28515625" style="61" bestFit="1" customWidth="1"/>
    <col min="4" max="4" width="5.5703125" style="61" customWidth="1"/>
    <col min="5" max="5" width="3.5703125" style="61" customWidth="1"/>
    <col min="6" max="6" width="8.5703125" style="61" bestFit="1" customWidth="1"/>
    <col min="7" max="7" width="13.42578125" style="61" customWidth="1"/>
    <col min="8" max="8" width="3.28515625" style="61" bestFit="1" customWidth="1"/>
    <col min="9" max="9" width="4.7109375" style="63" customWidth="1"/>
    <col min="10" max="10" width="6.28515625" style="61" bestFit="1" customWidth="1"/>
    <col min="11" max="11" width="12.7109375" style="61" customWidth="1"/>
    <col min="12" max="12" width="4.28515625" style="62" bestFit="1" customWidth="1"/>
    <col min="13" max="14" width="12.7109375" style="61" customWidth="1"/>
    <col min="15" max="15" width="4.28515625" style="63" bestFit="1" customWidth="1"/>
    <col min="16" max="17" width="12.7109375" style="61" customWidth="1"/>
    <col min="18" max="18" width="4.28515625" style="62" bestFit="1" customWidth="1"/>
    <col min="19" max="20" width="12.7109375" style="61" customWidth="1"/>
    <col min="21" max="21" width="4.28515625" style="62" bestFit="1" customWidth="1"/>
    <col min="22" max="23" width="12.7109375" style="61" customWidth="1"/>
    <col min="24" max="24" width="18.7109375" style="61" customWidth="1"/>
    <col min="25" max="16384" width="9.140625" style="61"/>
  </cols>
  <sheetData>
    <row r="1" spans="1:24" s="92" customFormat="1" ht="26.25" customHeight="1" x14ac:dyDescent="0.25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6"/>
      <c r="K1" s="107" t="s">
        <v>51</v>
      </c>
      <c r="L1" s="108"/>
      <c r="M1" s="109"/>
      <c r="N1" s="116" t="s">
        <v>52</v>
      </c>
      <c r="O1" s="117"/>
      <c r="P1" s="118"/>
      <c r="Q1" s="113" t="s">
        <v>53</v>
      </c>
      <c r="R1" s="114"/>
      <c r="S1" s="115"/>
      <c r="T1" s="110" t="s">
        <v>54</v>
      </c>
      <c r="U1" s="111"/>
      <c r="V1" s="111"/>
      <c r="W1" s="112"/>
      <c r="X1" s="91" t="s">
        <v>55</v>
      </c>
    </row>
    <row r="2" spans="1:24" s="92" customFormat="1" ht="114" customHeight="1" x14ac:dyDescent="0.25">
      <c r="A2" s="64" t="s">
        <v>2</v>
      </c>
      <c r="B2" s="98" t="s">
        <v>3</v>
      </c>
      <c r="C2" s="99" t="s">
        <v>4</v>
      </c>
      <c r="D2" s="99" t="s">
        <v>5</v>
      </c>
      <c r="E2" s="99" t="s">
        <v>6</v>
      </c>
      <c r="F2" s="99" t="s">
        <v>7</v>
      </c>
      <c r="G2" s="99" t="s">
        <v>8</v>
      </c>
      <c r="H2" s="99" t="s">
        <v>9</v>
      </c>
      <c r="I2" s="99" t="s">
        <v>11</v>
      </c>
      <c r="J2" s="85" t="s">
        <v>56</v>
      </c>
      <c r="K2" s="65" t="s">
        <v>57</v>
      </c>
      <c r="L2" s="66" t="s">
        <v>58</v>
      </c>
      <c r="M2" s="65" t="s">
        <v>59</v>
      </c>
      <c r="N2" s="93" t="s">
        <v>60</v>
      </c>
      <c r="O2" s="95" t="s">
        <v>61</v>
      </c>
      <c r="P2" s="93" t="s">
        <v>62</v>
      </c>
      <c r="Q2" s="93" t="s">
        <v>60</v>
      </c>
      <c r="R2" s="94" t="s">
        <v>61</v>
      </c>
      <c r="S2" s="93" t="s">
        <v>63</v>
      </c>
      <c r="T2" s="96" t="s">
        <v>64</v>
      </c>
      <c r="U2" s="94" t="s">
        <v>61</v>
      </c>
      <c r="V2" s="96" t="s">
        <v>65</v>
      </c>
      <c r="W2" s="96" t="s">
        <v>66</v>
      </c>
      <c r="X2" s="97" t="s">
        <v>67</v>
      </c>
    </row>
    <row r="3" spans="1:24" ht="16.5" x14ac:dyDescent="0.25">
      <c r="A3" s="67">
        <f>_xlfn.AGGREGATE(3,5,$B$3:B3)</f>
        <v>1</v>
      </c>
      <c r="B3" s="16" t="s">
        <v>30</v>
      </c>
      <c r="C3" s="17" t="s">
        <v>72</v>
      </c>
      <c r="D3" s="17">
        <v>100</v>
      </c>
      <c r="E3" s="17" t="s">
        <v>31</v>
      </c>
      <c r="F3" s="17" t="s">
        <v>32</v>
      </c>
      <c r="G3" s="17" t="s">
        <v>33</v>
      </c>
      <c r="H3" s="19">
        <v>1.6</v>
      </c>
      <c r="I3" s="19"/>
      <c r="J3" s="71">
        <v>55</v>
      </c>
      <c r="K3" s="72"/>
      <c r="L3" s="73">
        <v>0.23</v>
      </c>
      <c r="M3" s="74">
        <f>ROUND(((K3*L3)+K3)*J3,2)</f>
        <v>0</v>
      </c>
      <c r="N3" s="72"/>
      <c r="O3" s="75">
        <v>0.23</v>
      </c>
      <c r="P3" s="74">
        <f>ROUND(((N3*O3)+N3)*J3,2)</f>
        <v>0</v>
      </c>
      <c r="Q3" s="72"/>
      <c r="R3" s="73">
        <v>0.23</v>
      </c>
      <c r="S3" s="74">
        <f>ROUND(((Q3*R3)+Q3)*J3,2)</f>
        <v>0</v>
      </c>
      <c r="T3" s="74">
        <f>ROUND((K3+N3+Q3)*J3,2)</f>
        <v>0</v>
      </c>
      <c r="U3" s="73">
        <v>0.23</v>
      </c>
      <c r="V3" s="74">
        <f>T3*U3</f>
        <v>0</v>
      </c>
      <c r="W3" s="74">
        <f>ROUND(((T3*U3)+T3),2)</f>
        <v>0</v>
      </c>
      <c r="X3" s="76"/>
    </row>
    <row r="4" spans="1:24" ht="16.5" x14ac:dyDescent="0.25">
      <c r="A4" s="67">
        <f>_xlfn.AGGREGATE(3,5,$B$3:B4)</f>
        <v>2</v>
      </c>
      <c r="B4" s="24" t="s">
        <v>30</v>
      </c>
      <c r="C4" s="17" t="s">
        <v>72</v>
      </c>
      <c r="D4" s="25">
        <v>100</v>
      </c>
      <c r="E4" s="25" t="s">
        <v>31</v>
      </c>
      <c r="F4" s="25" t="s">
        <v>34</v>
      </c>
      <c r="G4" s="17" t="s">
        <v>33</v>
      </c>
      <c r="H4" s="26">
        <v>1.6</v>
      </c>
      <c r="I4" s="26"/>
      <c r="J4" s="71">
        <v>33</v>
      </c>
      <c r="K4" s="72"/>
      <c r="L4" s="73">
        <v>0.23</v>
      </c>
      <c r="M4" s="74">
        <f>ROUND(((K4*L4)+K4)*J4,2)</f>
        <v>0</v>
      </c>
      <c r="N4" s="72"/>
      <c r="O4" s="75">
        <v>0.23</v>
      </c>
      <c r="P4" s="74">
        <f>ROUND(((N4*O4)+N4)*J4,2)</f>
        <v>0</v>
      </c>
      <c r="Q4" s="72"/>
      <c r="R4" s="73">
        <v>0.23</v>
      </c>
      <c r="S4" s="74">
        <f>ROUND(((Q4*R4)+Q4)*J4,2)</f>
        <v>0</v>
      </c>
      <c r="T4" s="74">
        <f t="shared" ref="T4:T18" si="0">ROUND((K4+N4+Q4)*J4,2)</f>
        <v>0</v>
      </c>
      <c r="U4" s="73">
        <v>0.23</v>
      </c>
      <c r="V4" s="74">
        <f t="shared" ref="V4:V18" si="1">T4*U4</f>
        <v>0</v>
      </c>
      <c r="W4" s="74">
        <f>ROUND(((T4*U4)+T4),2)</f>
        <v>0</v>
      </c>
      <c r="X4" s="76"/>
    </row>
    <row r="5" spans="1:24" ht="16.5" x14ac:dyDescent="0.25">
      <c r="A5" s="67">
        <f>_xlfn.AGGREGATE(3,5,$B$3:B5)</f>
        <v>3</v>
      </c>
      <c r="B5" s="24" t="s">
        <v>30</v>
      </c>
      <c r="C5" s="17" t="s">
        <v>72</v>
      </c>
      <c r="D5" s="25">
        <v>100</v>
      </c>
      <c r="E5" s="25" t="s">
        <v>31</v>
      </c>
      <c r="F5" s="25" t="s">
        <v>35</v>
      </c>
      <c r="G5" s="17" t="s">
        <v>33</v>
      </c>
      <c r="H5" s="26">
        <v>1.6</v>
      </c>
      <c r="I5" s="26"/>
      <c r="J5" s="71">
        <v>2</v>
      </c>
      <c r="K5" s="72"/>
      <c r="L5" s="73">
        <v>0.23</v>
      </c>
      <c r="M5" s="74">
        <f t="shared" ref="M5:M18" si="2">ROUND(((K5*L5)+K5)*J5,2)</f>
        <v>0</v>
      </c>
      <c r="N5" s="72"/>
      <c r="O5" s="75">
        <v>0.23</v>
      </c>
      <c r="P5" s="74">
        <f t="shared" ref="P5:P11" si="3">ROUND(((N5*O5)+N5)*J5,2)</f>
        <v>0</v>
      </c>
      <c r="Q5" s="72"/>
      <c r="R5" s="73">
        <v>0.23</v>
      </c>
      <c r="S5" s="74">
        <f t="shared" ref="S5:S11" si="4">ROUND(((Q5*R5)+Q5)*J5,2)</f>
        <v>0</v>
      </c>
      <c r="T5" s="74">
        <f t="shared" ref="T5:T11" si="5">ROUND((K5+N5+Q5)*J5,2)</f>
        <v>0</v>
      </c>
      <c r="U5" s="73">
        <v>0.23</v>
      </c>
      <c r="V5" s="74">
        <f t="shared" si="1"/>
        <v>0</v>
      </c>
      <c r="W5" s="74">
        <f t="shared" ref="W5:W11" si="6">ROUND(((T5*U5)+T5),2)</f>
        <v>0</v>
      </c>
      <c r="X5" s="76"/>
    </row>
    <row r="6" spans="1:24" ht="16.5" x14ac:dyDescent="0.25">
      <c r="A6" s="67">
        <f>_xlfn.AGGREGATE(3,5,$B$3:B6)</f>
        <v>4</v>
      </c>
      <c r="B6" s="16" t="s">
        <v>30</v>
      </c>
      <c r="C6" s="17" t="s">
        <v>72</v>
      </c>
      <c r="D6" s="17">
        <v>160</v>
      </c>
      <c r="E6" s="17" t="s">
        <v>31</v>
      </c>
      <c r="F6" s="17" t="s">
        <v>36</v>
      </c>
      <c r="G6" s="17" t="s">
        <v>33</v>
      </c>
      <c r="H6" s="19">
        <v>1.6</v>
      </c>
      <c r="I6" s="19"/>
      <c r="J6" s="71">
        <v>1</v>
      </c>
      <c r="K6" s="72"/>
      <c r="L6" s="73">
        <v>0.23</v>
      </c>
      <c r="M6" s="74">
        <f t="shared" si="2"/>
        <v>0</v>
      </c>
      <c r="N6" s="72"/>
      <c r="O6" s="75">
        <v>0.23</v>
      </c>
      <c r="P6" s="74">
        <f t="shared" si="3"/>
        <v>0</v>
      </c>
      <c r="Q6" s="72"/>
      <c r="R6" s="73">
        <v>0.23</v>
      </c>
      <c r="S6" s="74">
        <f t="shared" si="4"/>
        <v>0</v>
      </c>
      <c r="T6" s="74">
        <f t="shared" si="5"/>
        <v>0</v>
      </c>
      <c r="U6" s="73">
        <v>0.23</v>
      </c>
      <c r="V6" s="74">
        <f t="shared" si="1"/>
        <v>0</v>
      </c>
      <c r="W6" s="74">
        <f t="shared" si="6"/>
        <v>0</v>
      </c>
      <c r="X6" s="76"/>
    </row>
    <row r="7" spans="1:24" ht="16.5" x14ac:dyDescent="0.25">
      <c r="A7" s="67">
        <f>_xlfn.AGGREGATE(3,5,$B$3:B7)</f>
        <v>5</v>
      </c>
      <c r="B7" s="16" t="s">
        <v>30</v>
      </c>
      <c r="C7" s="17" t="s">
        <v>72</v>
      </c>
      <c r="D7" s="17">
        <v>160</v>
      </c>
      <c r="E7" s="17" t="s">
        <v>31</v>
      </c>
      <c r="F7" s="17" t="s">
        <v>32</v>
      </c>
      <c r="G7" s="17" t="s">
        <v>33</v>
      </c>
      <c r="H7" s="19">
        <v>1.6</v>
      </c>
      <c r="I7" s="19"/>
      <c r="J7" s="71">
        <v>2</v>
      </c>
      <c r="K7" s="72"/>
      <c r="L7" s="73">
        <v>0.23</v>
      </c>
      <c r="M7" s="74">
        <f t="shared" si="2"/>
        <v>0</v>
      </c>
      <c r="N7" s="72"/>
      <c r="O7" s="75">
        <v>0.23</v>
      </c>
      <c r="P7" s="74">
        <f t="shared" si="3"/>
        <v>0</v>
      </c>
      <c r="Q7" s="72"/>
      <c r="R7" s="73">
        <v>0.23</v>
      </c>
      <c r="S7" s="74">
        <f t="shared" si="4"/>
        <v>0</v>
      </c>
      <c r="T7" s="74">
        <f t="shared" si="5"/>
        <v>0</v>
      </c>
      <c r="U7" s="73">
        <v>0.23</v>
      </c>
      <c r="V7" s="74">
        <f t="shared" si="1"/>
        <v>0</v>
      </c>
      <c r="W7" s="74">
        <f t="shared" si="6"/>
        <v>0</v>
      </c>
      <c r="X7" s="76"/>
    </row>
    <row r="8" spans="1:24" ht="29.25" x14ac:dyDescent="0.25">
      <c r="A8" s="67"/>
      <c r="B8" s="87" t="s">
        <v>69</v>
      </c>
      <c r="C8" s="122" t="s">
        <v>79</v>
      </c>
      <c r="D8" s="17">
        <v>100</v>
      </c>
      <c r="E8" s="17" t="s">
        <v>31</v>
      </c>
      <c r="F8" s="17" t="s">
        <v>36</v>
      </c>
      <c r="G8" s="17" t="s">
        <v>33</v>
      </c>
      <c r="H8" s="19">
        <v>1</v>
      </c>
      <c r="I8" s="19"/>
      <c r="J8" s="71">
        <v>1</v>
      </c>
      <c r="K8" s="72"/>
      <c r="L8" s="73">
        <v>0.23</v>
      </c>
      <c r="M8" s="74">
        <f t="shared" ref="M8" si="7">ROUND(((K8*L8)+K8)*J8,2)</f>
        <v>0</v>
      </c>
      <c r="N8" s="72"/>
      <c r="O8" s="75">
        <v>0.23</v>
      </c>
      <c r="P8" s="74">
        <f t="shared" ref="P8" si="8">ROUND(((N8*O8)+N8)*J8,2)</f>
        <v>0</v>
      </c>
      <c r="Q8" s="72"/>
      <c r="R8" s="73">
        <v>0.23</v>
      </c>
      <c r="S8" s="74">
        <f t="shared" ref="S8" si="9">ROUND(((Q8*R8)+Q8)*J8,2)</f>
        <v>0</v>
      </c>
      <c r="T8" s="74">
        <f t="shared" ref="T8" si="10">ROUND((K8+N8+Q8)*J8,2)</f>
        <v>0</v>
      </c>
      <c r="U8" s="73">
        <v>0.23</v>
      </c>
      <c r="V8" s="74">
        <f t="shared" ref="V8" si="11">T8*U8</f>
        <v>0</v>
      </c>
      <c r="W8" s="74">
        <f t="shared" ref="W8" si="12">ROUND(((T8*U8)+T8),2)</f>
        <v>0</v>
      </c>
      <c r="X8" s="76"/>
    </row>
    <row r="9" spans="1:24" ht="16.5" x14ac:dyDescent="0.25">
      <c r="A9" s="67">
        <f>_xlfn.AGGREGATE(3,5,$B$3:B9)</f>
        <v>7</v>
      </c>
      <c r="B9" s="29" t="s">
        <v>75</v>
      </c>
      <c r="C9" s="30" t="s">
        <v>71</v>
      </c>
      <c r="D9" s="30">
        <v>63</v>
      </c>
      <c r="E9" s="30" t="s">
        <v>31</v>
      </c>
      <c r="F9" s="36" t="s">
        <v>34</v>
      </c>
      <c r="G9" s="38" t="s">
        <v>39</v>
      </c>
      <c r="H9" s="32">
        <v>2.5</v>
      </c>
      <c r="I9" s="32"/>
      <c r="J9" s="71">
        <v>2</v>
      </c>
      <c r="K9" s="72"/>
      <c r="L9" s="73">
        <v>0.23</v>
      </c>
      <c r="M9" s="74">
        <f t="shared" si="2"/>
        <v>0</v>
      </c>
      <c r="N9" s="72"/>
      <c r="O9" s="75">
        <v>0.23</v>
      </c>
      <c r="P9" s="74">
        <f t="shared" si="3"/>
        <v>0</v>
      </c>
      <c r="Q9" s="72"/>
      <c r="R9" s="73">
        <v>0.23</v>
      </c>
      <c r="S9" s="74">
        <f t="shared" si="4"/>
        <v>0</v>
      </c>
      <c r="T9" s="74">
        <f t="shared" si="5"/>
        <v>0</v>
      </c>
      <c r="U9" s="73">
        <v>0.23</v>
      </c>
      <c r="V9" s="74">
        <f t="shared" si="1"/>
        <v>0</v>
      </c>
      <c r="W9" s="74">
        <f t="shared" si="6"/>
        <v>0</v>
      </c>
      <c r="X9" s="76"/>
    </row>
    <row r="10" spans="1:24" ht="16.5" x14ac:dyDescent="0.25">
      <c r="A10" s="67"/>
      <c r="B10" s="29" t="s">
        <v>75</v>
      </c>
      <c r="C10" s="30" t="s">
        <v>71</v>
      </c>
      <c r="D10" s="30">
        <v>100</v>
      </c>
      <c r="E10" s="30" t="s">
        <v>31</v>
      </c>
      <c r="F10" s="30" t="s">
        <v>32</v>
      </c>
      <c r="G10" s="38" t="s">
        <v>33</v>
      </c>
      <c r="H10" s="32">
        <v>1.6</v>
      </c>
      <c r="I10" s="32"/>
      <c r="J10" s="71">
        <v>4</v>
      </c>
      <c r="K10" s="72"/>
      <c r="L10" s="73">
        <v>0.23</v>
      </c>
      <c r="M10" s="74">
        <f t="shared" si="2"/>
        <v>0</v>
      </c>
      <c r="N10" s="72"/>
      <c r="O10" s="75">
        <v>0.23</v>
      </c>
      <c r="P10" s="74">
        <f t="shared" si="3"/>
        <v>0</v>
      </c>
      <c r="Q10" s="72"/>
      <c r="R10" s="73">
        <v>0.23</v>
      </c>
      <c r="S10" s="74">
        <f t="shared" si="4"/>
        <v>0</v>
      </c>
      <c r="T10" s="74">
        <f t="shared" si="5"/>
        <v>0</v>
      </c>
      <c r="U10" s="73">
        <v>0.23</v>
      </c>
      <c r="V10" s="74">
        <f t="shared" si="1"/>
        <v>0</v>
      </c>
      <c r="W10" s="74">
        <f t="shared" si="6"/>
        <v>0</v>
      </c>
      <c r="X10" s="76"/>
    </row>
    <row r="11" spans="1:24" x14ac:dyDescent="0.25">
      <c r="A11" s="67">
        <f>_xlfn.AGGREGATE(3,5,$B$3:B11)</f>
        <v>9</v>
      </c>
      <c r="B11" s="29" t="s">
        <v>75</v>
      </c>
      <c r="C11" s="30" t="s">
        <v>37</v>
      </c>
      <c r="D11" s="30">
        <v>100</v>
      </c>
      <c r="E11" s="30" t="s">
        <v>31</v>
      </c>
      <c r="F11" s="30" t="s">
        <v>36</v>
      </c>
      <c r="G11" s="38" t="s">
        <v>33</v>
      </c>
      <c r="H11" s="32">
        <v>1.6</v>
      </c>
      <c r="I11" s="32"/>
      <c r="J11" s="71">
        <v>1</v>
      </c>
      <c r="K11" s="72"/>
      <c r="L11" s="73">
        <v>0.23</v>
      </c>
      <c r="M11" s="74">
        <f t="shared" si="2"/>
        <v>0</v>
      </c>
      <c r="N11" s="72"/>
      <c r="O11" s="75">
        <v>0.23</v>
      </c>
      <c r="P11" s="74">
        <f t="shared" si="3"/>
        <v>0</v>
      </c>
      <c r="Q11" s="72"/>
      <c r="R11" s="73">
        <v>0.23</v>
      </c>
      <c r="S11" s="74">
        <f t="shared" si="4"/>
        <v>0</v>
      </c>
      <c r="T11" s="74">
        <f t="shared" si="5"/>
        <v>0</v>
      </c>
      <c r="U11" s="73">
        <v>0.23</v>
      </c>
      <c r="V11" s="74">
        <f t="shared" si="1"/>
        <v>0</v>
      </c>
      <c r="W11" s="74">
        <f t="shared" si="6"/>
        <v>0</v>
      </c>
      <c r="X11" s="76"/>
    </row>
    <row r="12" spans="1:24" ht="16.5" x14ac:dyDescent="0.25">
      <c r="A12" s="67">
        <f>_xlfn.AGGREGATE(3,5,$B$3:B12)</f>
        <v>10</v>
      </c>
      <c r="B12" s="29" t="s">
        <v>75</v>
      </c>
      <c r="C12" s="30" t="s">
        <v>71</v>
      </c>
      <c r="D12" s="30">
        <v>100</v>
      </c>
      <c r="E12" s="30" t="s">
        <v>31</v>
      </c>
      <c r="F12" s="30" t="s">
        <v>34</v>
      </c>
      <c r="G12" s="38" t="s">
        <v>33</v>
      </c>
      <c r="H12" s="32">
        <v>1.6</v>
      </c>
      <c r="I12" s="32"/>
      <c r="J12" s="71">
        <v>3</v>
      </c>
      <c r="K12" s="72"/>
      <c r="L12" s="73">
        <v>0.23</v>
      </c>
      <c r="M12" s="74">
        <f t="shared" si="2"/>
        <v>0</v>
      </c>
      <c r="N12" s="72"/>
      <c r="O12" s="75">
        <v>0.23</v>
      </c>
      <c r="P12" s="74">
        <f t="shared" ref="P12:P18" si="13">ROUND(((N12*O12)+N12)*J12,2)</f>
        <v>0</v>
      </c>
      <c r="Q12" s="72"/>
      <c r="R12" s="73">
        <v>0.23</v>
      </c>
      <c r="S12" s="74">
        <f t="shared" ref="S12:S18" si="14">ROUND(((Q12*R12)+Q12)*J12,2)</f>
        <v>0</v>
      </c>
      <c r="T12" s="74">
        <f t="shared" si="0"/>
        <v>0</v>
      </c>
      <c r="U12" s="73">
        <v>0.23</v>
      </c>
      <c r="V12" s="74">
        <f t="shared" si="1"/>
        <v>0</v>
      </c>
      <c r="W12" s="74">
        <f t="shared" ref="W12:W18" si="15">ROUND(((T12*U12)+T12),2)</f>
        <v>0</v>
      </c>
      <c r="X12" s="76"/>
    </row>
    <row r="13" spans="1:24" ht="16.5" x14ac:dyDescent="0.25">
      <c r="A13" s="67">
        <f>_xlfn.AGGREGATE(3,5,$B$3:B13)</f>
        <v>11</v>
      </c>
      <c r="B13" s="29" t="s">
        <v>75</v>
      </c>
      <c r="C13" s="30" t="s">
        <v>71</v>
      </c>
      <c r="D13" s="38">
        <v>160</v>
      </c>
      <c r="E13" s="38" t="s">
        <v>31</v>
      </c>
      <c r="F13" s="39" t="s">
        <v>34</v>
      </c>
      <c r="G13" s="38" t="s">
        <v>33</v>
      </c>
      <c r="H13" s="32">
        <v>1.6</v>
      </c>
      <c r="I13" s="32"/>
      <c r="J13" s="71">
        <v>1</v>
      </c>
      <c r="K13" s="72"/>
      <c r="L13" s="73">
        <v>0.23</v>
      </c>
      <c r="M13" s="74">
        <f t="shared" si="2"/>
        <v>0</v>
      </c>
      <c r="N13" s="72"/>
      <c r="O13" s="75">
        <v>0.23</v>
      </c>
      <c r="P13" s="74">
        <f t="shared" si="13"/>
        <v>0</v>
      </c>
      <c r="Q13" s="72"/>
      <c r="R13" s="73">
        <v>0.23</v>
      </c>
      <c r="S13" s="74">
        <f t="shared" si="14"/>
        <v>0</v>
      </c>
      <c r="T13" s="74">
        <f t="shared" si="0"/>
        <v>0</v>
      </c>
      <c r="U13" s="73">
        <v>0.23</v>
      </c>
      <c r="V13" s="74">
        <f t="shared" si="1"/>
        <v>0</v>
      </c>
      <c r="W13" s="74">
        <f t="shared" si="15"/>
        <v>0</v>
      </c>
      <c r="X13" s="76"/>
    </row>
    <row r="14" spans="1:24" ht="26.25" x14ac:dyDescent="0.25">
      <c r="A14" s="67">
        <f>_xlfn.AGGREGATE(3,5,$B$3:B14)</f>
        <v>12</v>
      </c>
      <c r="B14" s="29" t="s">
        <v>76</v>
      </c>
      <c r="C14" s="30" t="s">
        <v>71</v>
      </c>
      <c r="D14" s="30">
        <v>63</v>
      </c>
      <c r="E14" s="30" t="s">
        <v>31</v>
      </c>
      <c r="F14" s="36" t="s">
        <v>38</v>
      </c>
      <c r="G14" s="38" t="s">
        <v>39</v>
      </c>
      <c r="H14" s="32">
        <v>2.5</v>
      </c>
      <c r="I14" s="32"/>
      <c r="J14" s="71">
        <v>2</v>
      </c>
      <c r="K14" s="72"/>
      <c r="L14" s="73">
        <v>0.23</v>
      </c>
      <c r="M14" s="74">
        <f t="shared" si="2"/>
        <v>0</v>
      </c>
      <c r="N14" s="72"/>
      <c r="O14" s="75">
        <v>0.23</v>
      </c>
      <c r="P14" s="74">
        <f t="shared" si="13"/>
        <v>0</v>
      </c>
      <c r="Q14" s="72"/>
      <c r="R14" s="73">
        <v>0.23</v>
      </c>
      <c r="S14" s="74">
        <f t="shared" si="14"/>
        <v>0</v>
      </c>
      <c r="T14" s="74">
        <f t="shared" si="0"/>
        <v>0</v>
      </c>
      <c r="U14" s="73">
        <v>0.23</v>
      </c>
      <c r="V14" s="74">
        <f t="shared" si="1"/>
        <v>0</v>
      </c>
      <c r="W14" s="74">
        <f t="shared" si="15"/>
        <v>0</v>
      </c>
      <c r="X14" s="76"/>
    </row>
    <row r="15" spans="1:24" ht="36.75" x14ac:dyDescent="0.25">
      <c r="A15" s="67">
        <f>_xlfn.AGGREGATE(3,5,$B$3:B15)</f>
        <v>13</v>
      </c>
      <c r="B15" s="100" t="s">
        <v>77</v>
      </c>
      <c r="C15" s="30" t="s">
        <v>71</v>
      </c>
      <c r="D15" s="30">
        <v>80</v>
      </c>
      <c r="E15" s="30" t="s">
        <v>31</v>
      </c>
      <c r="F15" s="37" t="s">
        <v>40</v>
      </c>
      <c r="G15" s="38" t="s">
        <v>39</v>
      </c>
      <c r="H15" s="32">
        <v>2.5</v>
      </c>
      <c r="I15" s="32"/>
      <c r="J15" s="71">
        <v>2</v>
      </c>
      <c r="K15" s="72"/>
      <c r="L15" s="73">
        <v>0.23</v>
      </c>
      <c r="M15" s="74">
        <f t="shared" si="2"/>
        <v>0</v>
      </c>
      <c r="N15" s="72"/>
      <c r="O15" s="75">
        <v>0.23</v>
      </c>
      <c r="P15" s="74">
        <f t="shared" si="13"/>
        <v>0</v>
      </c>
      <c r="Q15" s="72"/>
      <c r="R15" s="73">
        <v>0.23</v>
      </c>
      <c r="S15" s="74">
        <f t="shared" si="14"/>
        <v>0</v>
      </c>
      <c r="T15" s="74">
        <f t="shared" si="0"/>
        <v>0</v>
      </c>
      <c r="U15" s="73">
        <v>0.23</v>
      </c>
      <c r="V15" s="74">
        <f t="shared" si="1"/>
        <v>0</v>
      </c>
      <c r="W15" s="74">
        <f t="shared" si="15"/>
        <v>0</v>
      </c>
      <c r="X15" s="76"/>
    </row>
    <row r="16" spans="1:24" ht="56.25" customHeight="1" x14ac:dyDescent="0.25">
      <c r="A16" s="67">
        <f>_xlfn.AGGREGATE(3,5,$B$3:B16)</f>
        <v>14</v>
      </c>
      <c r="B16" s="40" t="s">
        <v>73</v>
      </c>
      <c r="C16" s="119" t="s">
        <v>41</v>
      </c>
      <c r="D16" s="119">
        <v>100</v>
      </c>
      <c r="E16" s="119" t="s">
        <v>42</v>
      </c>
      <c r="F16" s="119" t="s">
        <v>43</v>
      </c>
      <c r="G16" s="102" t="s">
        <v>44</v>
      </c>
      <c r="H16" s="43"/>
      <c r="I16" s="121">
        <v>100</v>
      </c>
      <c r="J16" s="71">
        <v>9</v>
      </c>
      <c r="K16" s="72"/>
      <c r="L16" s="73">
        <v>0.23</v>
      </c>
      <c r="M16" s="74">
        <f t="shared" si="2"/>
        <v>0</v>
      </c>
      <c r="N16" s="72"/>
      <c r="O16" s="75">
        <v>0.23</v>
      </c>
      <c r="P16" s="74">
        <f t="shared" si="13"/>
        <v>0</v>
      </c>
      <c r="Q16" s="72"/>
      <c r="R16" s="73">
        <v>0.23</v>
      </c>
      <c r="S16" s="74">
        <f t="shared" si="14"/>
        <v>0</v>
      </c>
      <c r="T16" s="74">
        <f t="shared" si="0"/>
        <v>0</v>
      </c>
      <c r="U16" s="73">
        <v>0.23</v>
      </c>
      <c r="V16" s="74">
        <f t="shared" si="1"/>
        <v>0</v>
      </c>
      <c r="W16" s="74">
        <f t="shared" si="15"/>
        <v>0</v>
      </c>
      <c r="X16" s="76"/>
    </row>
    <row r="17" spans="1:24" ht="52.5" customHeight="1" x14ac:dyDescent="0.25">
      <c r="A17" s="67">
        <f>_xlfn.AGGREGATE(3,5,$B$3:B17)</f>
        <v>15</v>
      </c>
      <c r="B17" s="40" t="s">
        <v>74</v>
      </c>
      <c r="C17" s="119" t="s">
        <v>45</v>
      </c>
      <c r="D17" s="119">
        <v>63</v>
      </c>
      <c r="E17" s="119" t="s">
        <v>42</v>
      </c>
      <c r="F17" s="120" t="str">
        <f>"-20 - 60 C"</f>
        <v>-20 - 60 C</v>
      </c>
      <c r="G17" s="102" t="s">
        <v>44</v>
      </c>
      <c r="H17" s="43"/>
      <c r="I17" s="121">
        <v>40</v>
      </c>
      <c r="J17" s="71">
        <v>1</v>
      </c>
      <c r="K17" s="72"/>
      <c r="L17" s="73">
        <v>0.23</v>
      </c>
      <c r="M17" s="74">
        <f t="shared" si="2"/>
        <v>0</v>
      </c>
      <c r="N17" s="72"/>
      <c r="O17" s="75">
        <v>0.23</v>
      </c>
      <c r="P17" s="74">
        <f t="shared" si="13"/>
        <v>0</v>
      </c>
      <c r="Q17" s="72"/>
      <c r="R17" s="73">
        <v>0.23</v>
      </c>
      <c r="S17" s="74">
        <f t="shared" si="14"/>
        <v>0</v>
      </c>
      <c r="T17" s="74">
        <f t="shared" si="0"/>
        <v>0</v>
      </c>
      <c r="U17" s="73">
        <v>0.23</v>
      </c>
      <c r="V17" s="74">
        <f t="shared" si="1"/>
        <v>0</v>
      </c>
      <c r="W17" s="74">
        <f t="shared" si="15"/>
        <v>0</v>
      </c>
      <c r="X17" s="76"/>
    </row>
    <row r="18" spans="1:24" ht="26.25" x14ac:dyDescent="0.25">
      <c r="A18" s="67">
        <f>_xlfn.AGGREGATE(3,5,$B$3:B18)</f>
        <v>16</v>
      </c>
      <c r="B18" s="46" t="s">
        <v>46</v>
      </c>
      <c r="C18" s="41" t="s">
        <v>41</v>
      </c>
      <c r="D18" s="47" t="s">
        <v>47</v>
      </c>
      <c r="E18" s="47" t="s">
        <v>31</v>
      </c>
      <c r="F18" s="48" t="s">
        <v>48</v>
      </c>
      <c r="G18" s="48" t="s">
        <v>49</v>
      </c>
      <c r="H18" s="49" t="s">
        <v>50</v>
      </c>
      <c r="I18" s="49"/>
      <c r="J18" s="71">
        <v>2</v>
      </c>
      <c r="K18" s="72"/>
      <c r="L18" s="73">
        <v>0.23</v>
      </c>
      <c r="M18" s="74">
        <f t="shared" si="2"/>
        <v>0</v>
      </c>
      <c r="N18" s="72"/>
      <c r="O18" s="75">
        <v>0.23</v>
      </c>
      <c r="P18" s="74">
        <f t="shared" si="13"/>
        <v>0</v>
      </c>
      <c r="Q18" s="72"/>
      <c r="R18" s="73">
        <v>0.23</v>
      </c>
      <c r="S18" s="74">
        <f t="shared" si="14"/>
        <v>0</v>
      </c>
      <c r="T18" s="74">
        <f t="shared" si="0"/>
        <v>0</v>
      </c>
      <c r="U18" s="73">
        <v>0.23</v>
      </c>
      <c r="V18" s="74">
        <f t="shared" si="1"/>
        <v>0</v>
      </c>
      <c r="W18" s="74">
        <f t="shared" si="15"/>
        <v>0</v>
      </c>
      <c r="X18" s="76"/>
    </row>
    <row r="19" spans="1:24" x14ac:dyDescent="0.25">
      <c r="A19" s="67"/>
      <c r="B19" s="68"/>
      <c r="C19" s="69"/>
      <c r="D19" s="69"/>
      <c r="E19" s="69"/>
      <c r="F19" s="69"/>
      <c r="G19" s="69"/>
      <c r="H19" s="70"/>
      <c r="I19" s="70"/>
      <c r="J19" s="103">
        <f>SUM(J3:J18)</f>
        <v>121</v>
      </c>
      <c r="K19" s="77"/>
      <c r="L19" s="78"/>
      <c r="M19" s="79">
        <f>SUM(M3:M18)</f>
        <v>0</v>
      </c>
      <c r="N19" s="80"/>
      <c r="O19" s="81"/>
      <c r="P19" s="79">
        <f>SUM(P3:P18)</f>
        <v>0</v>
      </c>
      <c r="Q19" s="80"/>
      <c r="R19" s="82"/>
      <c r="S19" s="79">
        <f>SUM(S3:S18)</f>
        <v>0</v>
      </c>
      <c r="T19" s="79">
        <f>SUM(T3:T18)</f>
        <v>0</v>
      </c>
      <c r="U19" s="83"/>
      <c r="V19" s="79">
        <f>SUM(V3:V18)</f>
        <v>0</v>
      </c>
      <c r="W19" s="79">
        <f>SUM(W3:W18)</f>
        <v>0</v>
      </c>
      <c r="X19" s="84"/>
    </row>
  </sheetData>
  <sheetProtection algorithmName="SHA-512" hashValue="tWG7MsFkLcnDxWK86ur2B0AkPWrPzwF+KWfpUpiEJ7i80leGV8c8uO3UaxNINCNVeaoZ1ttBxk6oNDDqynrcYQ==" saltValue="lYUTRCso3cdx3GkBq6wVIw==" spinCount="100000" sheet="1" objects="1" scenarios="1" sort="0" autoFilter="0"/>
  <autoFilter ref="A2:X19" xr:uid="{BB1E3072-4E28-475B-B0B6-24CA20F78F28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6FD96-ACE5-4DB1-A799-C25D0723B347}">
  <dimension ref="A1:AC19"/>
  <sheetViews>
    <sheetView zoomScale="115" zoomScaleNormal="115" workbookViewId="0">
      <pane ySplit="2" topLeftCell="A3" activePane="bottomLeft" state="frozen"/>
      <selection pane="bottomLeft" activeCell="O13" sqref="O13"/>
    </sheetView>
  </sheetViews>
  <sheetFormatPr defaultRowHeight="15" x14ac:dyDescent="0.25"/>
  <cols>
    <col min="1" max="1" width="3.42578125" customWidth="1"/>
    <col min="2" max="2" width="31.85546875" customWidth="1"/>
    <col min="3" max="3" width="6.42578125" customWidth="1"/>
    <col min="4" max="5" width="4.7109375" customWidth="1"/>
    <col min="6" max="6" width="10.85546875" customWidth="1"/>
    <col min="7" max="7" width="13.42578125" customWidth="1"/>
    <col min="8" max="8" width="3.85546875" customWidth="1"/>
    <col min="9" max="9" width="5.42578125" customWidth="1"/>
    <col min="10" max="10" width="9.85546875" hidden="1" customWidth="1"/>
    <col min="11" max="11" width="5.5703125" customWidth="1"/>
    <col min="12" max="12" width="5.42578125" customWidth="1"/>
    <col min="13" max="30" width="6.7109375" customWidth="1"/>
  </cols>
  <sheetData>
    <row r="1" spans="1:29" x14ac:dyDescent="0.25">
      <c r="A1" s="123"/>
      <c r="B1" s="123"/>
      <c r="C1" s="124" t="s">
        <v>0</v>
      </c>
      <c r="D1" s="124"/>
      <c r="E1" s="124"/>
      <c r="F1" s="124"/>
      <c r="G1" s="124"/>
      <c r="H1" s="124"/>
      <c r="I1" s="1"/>
      <c r="J1" s="1"/>
      <c r="K1" s="1"/>
      <c r="M1" s="2">
        <v>1012</v>
      </c>
      <c r="N1" s="2"/>
      <c r="O1" s="2">
        <v>1052</v>
      </c>
      <c r="P1" s="2">
        <v>1168</v>
      </c>
      <c r="Q1" s="2">
        <v>1138</v>
      </c>
      <c r="R1" s="2">
        <v>1158</v>
      </c>
      <c r="S1" s="2">
        <v>1169</v>
      </c>
      <c r="T1" s="2">
        <v>1192</v>
      </c>
      <c r="U1" s="2"/>
      <c r="V1" s="2"/>
      <c r="W1" s="2"/>
      <c r="X1" s="2"/>
      <c r="Y1" s="2"/>
      <c r="Z1" s="2" t="s">
        <v>1</v>
      </c>
      <c r="AA1" s="2" t="s">
        <v>1</v>
      </c>
      <c r="AB1" s="2" t="s">
        <v>1</v>
      </c>
      <c r="AC1" s="3"/>
    </row>
    <row r="2" spans="1:29" ht="176.25" customHeight="1" x14ac:dyDescent="0.25">
      <c r="A2" s="4" t="s">
        <v>2</v>
      </c>
      <c r="B2" s="5" t="s">
        <v>3</v>
      </c>
      <c r="C2" s="6" t="s">
        <v>4</v>
      </c>
      <c r="D2" s="6" t="s">
        <v>78</v>
      </c>
      <c r="E2" s="6" t="s">
        <v>6</v>
      </c>
      <c r="F2" s="6" t="s">
        <v>7</v>
      </c>
      <c r="G2" s="7" t="s">
        <v>8</v>
      </c>
      <c r="H2" s="6" t="s">
        <v>9</v>
      </c>
      <c r="I2" s="6" t="s">
        <v>11</v>
      </c>
      <c r="J2" s="6" t="s">
        <v>10</v>
      </c>
      <c r="K2" s="8" t="s">
        <v>70</v>
      </c>
      <c r="L2" s="8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10" t="s">
        <v>20</v>
      </c>
      <c r="U2" s="9" t="s">
        <v>21</v>
      </c>
      <c r="V2" s="9" t="s">
        <v>22</v>
      </c>
      <c r="W2" s="11" t="s">
        <v>23</v>
      </c>
      <c r="X2" s="11" t="s">
        <v>24</v>
      </c>
      <c r="Y2" s="12" t="s">
        <v>25</v>
      </c>
      <c r="Z2" s="13" t="s">
        <v>26</v>
      </c>
      <c r="AA2" s="13" t="s">
        <v>27</v>
      </c>
      <c r="AB2" s="13" t="s">
        <v>28</v>
      </c>
      <c r="AC2" s="14" t="s">
        <v>29</v>
      </c>
    </row>
    <row r="3" spans="1:29" ht="16.5" x14ac:dyDescent="0.25">
      <c r="A3" s="15">
        <f>_xlfn.AGGREGATE(3,5,$B$2:B2)</f>
        <v>1</v>
      </c>
      <c r="B3" s="16" t="s">
        <v>30</v>
      </c>
      <c r="C3" s="17" t="s">
        <v>72</v>
      </c>
      <c r="D3" s="17">
        <v>100</v>
      </c>
      <c r="E3" s="17" t="s">
        <v>31</v>
      </c>
      <c r="F3" s="17" t="s">
        <v>32</v>
      </c>
      <c r="G3" s="18" t="s">
        <v>33</v>
      </c>
      <c r="H3" s="19">
        <v>1.6</v>
      </c>
      <c r="I3" s="19"/>
      <c r="J3" s="19"/>
      <c r="K3" s="86"/>
      <c r="L3" s="20"/>
      <c r="M3" s="21">
        <v>4</v>
      </c>
      <c r="N3" s="21">
        <v>4</v>
      </c>
      <c r="O3" s="21">
        <v>2</v>
      </c>
      <c r="P3" s="21">
        <v>4</v>
      </c>
      <c r="Q3" s="21">
        <v>4</v>
      </c>
      <c r="R3" s="22">
        <v>4</v>
      </c>
      <c r="S3" s="21">
        <v>2</v>
      </c>
      <c r="T3" s="21">
        <v>3</v>
      </c>
      <c r="U3" s="21"/>
      <c r="V3" s="21"/>
      <c r="W3" s="21"/>
      <c r="X3" s="21"/>
      <c r="Y3" s="21">
        <v>2</v>
      </c>
      <c r="Z3" s="21"/>
      <c r="AA3" s="21"/>
      <c r="AB3" s="21">
        <v>26</v>
      </c>
      <c r="AC3" s="23">
        <f>SUM(Tabela1364[[#This Row],[KUCHNIA kocioł gazowy]:[KOTŁOWNIA]])</f>
        <v>55</v>
      </c>
    </row>
    <row r="4" spans="1:29" ht="16.5" x14ac:dyDescent="0.25">
      <c r="A4" s="15">
        <f>_xlfn.AGGREGATE(3,5,$B$2:B3)</f>
        <v>2</v>
      </c>
      <c r="B4" s="24" t="s">
        <v>30</v>
      </c>
      <c r="C4" s="17" t="s">
        <v>72</v>
      </c>
      <c r="D4" s="25">
        <v>100</v>
      </c>
      <c r="E4" s="25" t="s">
        <v>31</v>
      </c>
      <c r="F4" s="25" t="s">
        <v>34</v>
      </c>
      <c r="G4" s="18" t="s">
        <v>33</v>
      </c>
      <c r="H4" s="26">
        <v>1.6</v>
      </c>
      <c r="I4" s="26"/>
      <c r="J4" s="26"/>
      <c r="K4" s="88"/>
      <c r="L4" s="27"/>
      <c r="M4" s="23"/>
      <c r="N4" s="23"/>
      <c r="O4" s="23"/>
      <c r="P4" s="23"/>
      <c r="Q4" s="23"/>
      <c r="R4" s="28">
        <v>1</v>
      </c>
      <c r="S4" s="23"/>
      <c r="T4" s="21"/>
      <c r="U4" s="23">
        <v>14</v>
      </c>
      <c r="V4" s="23">
        <v>10</v>
      </c>
      <c r="W4" s="23"/>
      <c r="X4" s="23"/>
      <c r="Y4" s="23"/>
      <c r="Z4" s="23">
        <v>8</v>
      </c>
      <c r="AA4" s="23"/>
      <c r="AB4" s="23"/>
      <c r="AC4" s="23">
        <f>SUM(Tabela1364[[#This Row],[KUCHNIA kocioł gazowy]:[KOTŁOWNIA]])</f>
        <v>33</v>
      </c>
    </row>
    <row r="5" spans="1:29" ht="16.5" x14ac:dyDescent="0.25">
      <c r="A5" s="15">
        <f>_xlfn.AGGREGATE(3,5,$B$2:B4)</f>
        <v>3</v>
      </c>
      <c r="B5" s="24" t="s">
        <v>30</v>
      </c>
      <c r="C5" s="17" t="s">
        <v>72</v>
      </c>
      <c r="D5" s="25">
        <v>100</v>
      </c>
      <c r="E5" s="25" t="s">
        <v>31</v>
      </c>
      <c r="F5" s="25" t="s">
        <v>35</v>
      </c>
      <c r="G5" s="18" t="s">
        <v>33</v>
      </c>
      <c r="H5" s="26">
        <v>1.6</v>
      </c>
      <c r="I5" s="26"/>
      <c r="J5" s="26"/>
      <c r="K5" s="88"/>
      <c r="L5" s="20"/>
      <c r="M5" s="21"/>
      <c r="N5" s="21"/>
      <c r="O5" s="21"/>
      <c r="P5" s="21"/>
      <c r="Q5" s="21"/>
      <c r="R5" s="22"/>
      <c r="S5" s="21"/>
      <c r="T5" s="21"/>
      <c r="U5" s="21"/>
      <c r="V5" s="21"/>
      <c r="W5" s="21"/>
      <c r="X5" s="21"/>
      <c r="Y5" s="21"/>
      <c r="Z5" s="21">
        <v>2</v>
      </c>
      <c r="AA5" s="21"/>
      <c r="AB5" s="21"/>
      <c r="AC5" s="23">
        <f>SUM(Tabela1364[[#This Row],[KUCHNIA kocioł gazowy]:[KOTŁOWNIA]])</f>
        <v>2</v>
      </c>
    </row>
    <row r="6" spans="1:29" ht="16.5" x14ac:dyDescent="0.25">
      <c r="A6" s="15">
        <f>_xlfn.AGGREGATE(3,5,$B$2:B5)</f>
        <v>4</v>
      </c>
      <c r="B6" s="16" t="s">
        <v>30</v>
      </c>
      <c r="C6" s="17" t="s">
        <v>72</v>
      </c>
      <c r="D6" s="17">
        <v>160</v>
      </c>
      <c r="E6" s="17" t="s">
        <v>31</v>
      </c>
      <c r="F6" s="17" t="s">
        <v>36</v>
      </c>
      <c r="G6" s="18" t="s">
        <v>33</v>
      </c>
      <c r="H6" s="19">
        <v>1.6</v>
      </c>
      <c r="I6" s="19"/>
      <c r="J6" s="19"/>
      <c r="K6" s="86"/>
      <c r="L6" s="20">
        <v>1</v>
      </c>
      <c r="M6" s="21"/>
      <c r="N6" s="21"/>
      <c r="O6" s="21"/>
      <c r="P6" s="21"/>
      <c r="Q6" s="21"/>
      <c r="R6" s="22"/>
      <c r="S6" s="21"/>
      <c r="T6" s="21"/>
      <c r="U6" s="21"/>
      <c r="V6" s="21"/>
      <c r="W6" s="21"/>
      <c r="X6" s="21"/>
      <c r="Y6" s="21"/>
      <c r="Z6" s="21"/>
      <c r="AA6" s="21"/>
      <c r="AB6" s="21"/>
      <c r="AC6" s="23">
        <f>SUM(Tabela1364[[#This Row],[KUCHNIA kocioł gazowy]:[KOTŁOWNIA]])</f>
        <v>1</v>
      </c>
    </row>
    <row r="7" spans="1:29" ht="16.5" x14ac:dyDescent="0.25">
      <c r="A7" s="15">
        <f>_xlfn.AGGREGATE(3,5,$B$2:B6)</f>
        <v>5</v>
      </c>
      <c r="B7" s="16" t="s">
        <v>30</v>
      </c>
      <c r="C7" s="17" t="s">
        <v>72</v>
      </c>
      <c r="D7" s="17">
        <v>160</v>
      </c>
      <c r="E7" s="17" t="s">
        <v>31</v>
      </c>
      <c r="F7" s="17" t="s">
        <v>32</v>
      </c>
      <c r="G7" s="18" t="s">
        <v>33</v>
      </c>
      <c r="H7" s="19">
        <v>1.6</v>
      </c>
      <c r="I7" s="19"/>
      <c r="J7" s="19"/>
      <c r="K7" s="86"/>
      <c r="L7" s="20"/>
      <c r="M7" s="21"/>
      <c r="N7" s="21"/>
      <c r="O7" s="21"/>
      <c r="P7" s="21"/>
      <c r="Q7" s="21"/>
      <c r="R7" s="22"/>
      <c r="S7" s="21"/>
      <c r="T7" s="21"/>
      <c r="U7" s="21">
        <v>2</v>
      </c>
      <c r="V7" s="21"/>
      <c r="W7" s="21"/>
      <c r="X7" s="21"/>
      <c r="Y7" s="21"/>
      <c r="Z7" s="21"/>
      <c r="AA7" s="21"/>
      <c r="AB7" s="21"/>
      <c r="AC7" s="23">
        <f>SUM(Tabela1364[[#This Row],[KUCHNIA kocioł gazowy]:[KOTŁOWNIA]])</f>
        <v>2</v>
      </c>
    </row>
    <row r="8" spans="1:29" ht="26.25" x14ac:dyDescent="0.25">
      <c r="A8" s="15">
        <f>_xlfn.AGGREGATE(3,5,$B$2:B7)</f>
        <v>6</v>
      </c>
      <c r="B8" s="87" t="s">
        <v>69</v>
      </c>
      <c r="C8" s="17" t="s">
        <v>68</v>
      </c>
      <c r="D8" s="17">
        <v>100</v>
      </c>
      <c r="E8" s="17" t="s">
        <v>31</v>
      </c>
      <c r="F8" s="17" t="s">
        <v>36</v>
      </c>
      <c r="G8" s="18" t="s">
        <v>33</v>
      </c>
      <c r="H8" s="19">
        <v>1</v>
      </c>
      <c r="I8" s="19"/>
      <c r="J8" s="19"/>
      <c r="K8" s="101">
        <v>1</v>
      </c>
      <c r="L8" s="20"/>
      <c r="M8" s="21"/>
      <c r="N8" s="21"/>
      <c r="O8" s="21"/>
      <c r="P8" s="21"/>
      <c r="Q8" s="21"/>
      <c r="R8" s="22"/>
      <c r="S8" s="21"/>
      <c r="T8" s="21"/>
      <c r="U8" s="21"/>
      <c r="V8" s="21"/>
      <c r="W8" s="21"/>
      <c r="X8" s="21"/>
      <c r="Y8" s="21"/>
      <c r="Z8" s="21"/>
      <c r="AA8" s="21"/>
      <c r="AB8" s="21"/>
      <c r="AC8" s="23">
        <f>SUM(Tabela1364[[#This Row],[KUCHNIA kocioł gazowy]:[KOTŁOWNIA]])</f>
        <v>1</v>
      </c>
    </row>
    <row r="9" spans="1:29" ht="16.5" x14ac:dyDescent="0.25">
      <c r="A9" s="15">
        <f>_xlfn.AGGREGATE(3,5,$B$2:B8)</f>
        <v>7</v>
      </c>
      <c r="B9" s="29" t="s">
        <v>75</v>
      </c>
      <c r="C9" s="30" t="s">
        <v>71</v>
      </c>
      <c r="D9" s="30">
        <v>63</v>
      </c>
      <c r="E9" s="30" t="s">
        <v>31</v>
      </c>
      <c r="F9" s="36" t="s">
        <v>34</v>
      </c>
      <c r="G9" s="31" t="s">
        <v>39</v>
      </c>
      <c r="H9" s="32">
        <v>2.5</v>
      </c>
      <c r="I9" s="32"/>
      <c r="J9" s="32"/>
      <c r="K9" s="89"/>
      <c r="L9" s="20"/>
      <c r="M9" s="21"/>
      <c r="N9" s="21"/>
      <c r="O9" s="21"/>
      <c r="P9" s="21"/>
      <c r="Q9" s="21"/>
      <c r="R9" s="22"/>
      <c r="S9" s="21"/>
      <c r="T9" s="21"/>
      <c r="U9" s="21"/>
      <c r="V9" s="21"/>
      <c r="W9" s="21"/>
      <c r="X9" s="21"/>
      <c r="Y9" s="21"/>
      <c r="Z9" s="21"/>
      <c r="AA9" s="21">
        <v>2</v>
      </c>
      <c r="AB9" s="21"/>
      <c r="AC9" s="21">
        <f>SUM(Tabela1364[[#This Row],[KUCHNIA kocioł gazowy]:[KOTŁOWNIA]])</f>
        <v>2</v>
      </c>
    </row>
    <row r="10" spans="1:29" ht="16.5" x14ac:dyDescent="0.25">
      <c r="A10" s="15">
        <f>_xlfn.AGGREGATE(3,5,$B$2:B9)</f>
        <v>8</v>
      </c>
      <c r="B10" s="29" t="s">
        <v>75</v>
      </c>
      <c r="C10" s="30" t="s">
        <v>71</v>
      </c>
      <c r="D10" s="30">
        <v>100</v>
      </c>
      <c r="E10" s="30" t="s">
        <v>31</v>
      </c>
      <c r="F10" s="30" t="s">
        <v>32</v>
      </c>
      <c r="G10" s="31" t="s">
        <v>33</v>
      </c>
      <c r="H10" s="32">
        <v>1.6</v>
      </c>
      <c r="I10" s="32"/>
      <c r="J10" s="32"/>
      <c r="K10" s="89"/>
      <c r="L10" s="33"/>
      <c r="M10" s="34"/>
      <c r="N10" s="34"/>
      <c r="O10" s="34"/>
      <c r="P10" s="34"/>
      <c r="Q10" s="34"/>
      <c r="R10" s="35"/>
      <c r="S10" s="34"/>
      <c r="T10" s="34"/>
      <c r="U10" s="34"/>
      <c r="V10" s="21"/>
      <c r="W10" s="21"/>
      <c r="X10" s="21">
        <v>2</v>
      </c>
      <c r="Y10" s="21"/>
      <c r="Z10" s="21"/>
      <c r="AA10" s="21">
        <v>2</v>
      </c>
      <c r="AB10" s="21"/>
      <c r="AC10" s="23">
        <f>SUM(Tabela1364[[#This Row],[KUCHNIA kocioł gazowy]:[KOTŁOWNIA]])</f>
        <v>4</v>
      </c>
    </row>
    <row r="11" spans="1:29" x14ac:dyDescent="0.25">
      <c r="A11" s="15">
        <f>_xlfn.AGGREGATE(3,5,$B$2:B10)</f>
        <v>9</v>
      </c>
      <c r="B11" s="29" t="s">
        <v>75</v>
      </c>
      <c r="C11" s="30" t="s">
        <v>37</v>
      </c>
      <c r="D11" s="30">
        <v>100</v>
      </c>
      <c r="E11" s="30" t="s">
        <v>31</v>
      </c>
      <c r="F11" s="30" t="s">
        <v>36</v>
      </c>
      <c r="G11" s="31" t="s">
        <v>33</v>
      </c>
      <c r="H11" s="32">
        <v>1.6</v>
      </c>
      <c r="I11" s="32"/>
      <c r="J11" s="32"/>
      <c r="K11" s="89"/>
      <c r="L11" s="20"/>
      <c r="M11" s="21"/>
      <c r="N11" s="21"/>
      <c r="O11" s="21"/>
      <c r="P11" s="21"/>
      <c r="Q11" s="21"/>
      <c r="R11" s="22"/>
      <c r="S11" s="21"/>
      <c r="T11" s="21"/>
      <c r="U11" s="21"/>
      <c r="V11" s="21"/>
      <c r="W11" s="21"/>
      <c r="X11" s="21">
        <v>1</v>
      </c>
      <c r="Y11" s="21"/>
      <c r="Z11" s="21"/>
      <c r="AA11" s="21"/>
      <c r="AB11" s="21"/>
      <c r="AC11" s="23">
        <f>SUM(Tabela1364[[#This Row],[KUCHNIA kocioł gazowy]:[KOTŁOWNIA]])</f>
        <v>1</v>
      </c>
    </row>
    <row r="12" spans="1:29" ht="16.5" x14ac:dyDescent="0.25">
      <c r="A12" s="15">
        <f>_xlfn.AGGREGATE(3,5,$B$2:B11)</f>
        <v>10</v>
      </c>
      <c r="B12" s="29" t="s">
        <v>75</v>
      </c>
      <c r="C12" s="30" t="s">
        <v>71</v>
      </c>
      <c r="D12" s="30">
        <v>100</v>
      </c>
      <c r="E12" s="30" t="s">
        <v>31</v>
      </c>
      <c r="F12" s="30" t="s">
        <v>34</v>
      </c>
      <c r="G12" s="31" t="s">
        <v>33</v>
      </c>
      <c r="H12" s="32">
        <v>1.6</v>
      </c>
      <c r="I12" s="32"/>
      <c r="J12" s="32"/>
      <c r="K12" s="89"/>
      <c r="L12" s="33"/>
      <c r="M12" s="34"/>
      <c r="N12" s="34"/>
      <c r="O12" s="34"/>
      <c r="P12" s="34"/>
      <c r="Q12" s="34"/>
      <c r="R12" s="35"/>
      <c r="S12" s="34"/>
      <c r="T12" s="34"/>
      <c r="U12" s="34"/>
      <c r="V12" s="34"/>
      <c r="W12" s="34">
        <v>3</v>
      </c>
      <c r="X12" s="34"/>
      <c r="Y12" s="21"/>
      <c r="Z12" s="21"/>
      <c r="AA12" s="21"/>
      <c r="AB12" s="21"/>
      <c r="AC12" s="23">
        <f>SUM(Tabela1364[[#This Row],[KUCHNIA kocioł gazowy]:[KOTŁOWNIA]])</f>
        <v>3</v>
      </c>
    </row>
    <row r="13" spans="1:29" ht="16.5" x14ac:dyDescent="0.25">
      <c r="A13" s="15">
        <f>_xlfn.AGGREGATE(3,5,$B$2:B12)</f>
        <v>11</v>
      </c>
      <c r="B13" s="29" t="s">
        <v>75</v>
      </c>
      <c r="C13" s="30" t="s">
        <v>71</v>
      </c>
      <c r="D13" s="38">
        <v>160</v>
      </c>
      <c r="E13" s="38" t="s">
        <v>31</v>
      </c>
      <c r="F13" s="39" t="s">
        <v>34</v>
      </c>
      <c r="G13" s="31" t="s">
        <v>33</v>
      </c>
      <c r="H13" s="32">
        <v>1.6</v>
      </c>
      <c r="I13" s="32"/>
      <c r="J13" s="32"/>
      <c r="K13" s="89"/>
      <c r="L13" s="20"/>
      <c r="M13" s="21"/>
      <c r="N13" s="21"/>
      <c r="O13" s="21"/>
      <c r="P13" s="21"/>
      <c r="Q13" s="21"/>
      <c r="R13" s="22"/>
      <c r="S13" s="21"/>
      <c r="T13" s="21"/>
      <c r="U13" s="21"/>
      <c r="V13" s="21"/>
      <c r="W13" s="21"/>
      <c r="X13" s="21">
        <v>1</v>
      </c>
      <c r="Y13" s="21"/>
      <c r="Z13" s="21"/>
      <c r="AA13" s="21"/>
      <c r="AB13" s="21"/>
      <c r="AC13" s="23">
        <f>SUM(Tabela1364[[#This Row],[KUCHNIA kocioł gazowy]:[KOTŁOWNIA]])</f>
        <v>1</v>
      </c>
    </row>
    <row r="14" spans="1:29" ht="26.25" x14ac:dyDescent="0.25">
      <c r="A14" s="15">
        <f>_xlfn.AGGREGATE(3,5,$B$2:B13)</f>
        <v>12</v>
      </c>
      <c r="B14" s="29" t="s">
        <v>76</v>
      </c>
      <c r="C14" s="30" t="s">
        <v>71</v>
      </c>
      <c r="D14" s="30">
        <v>63</v>
      </c>
      <c r="E14" s="30" t="s">
        <v>31</v>
      </c>
      <c r="F14" s="36" t="s">
        <v>38</v>
      </c>
      <c r="G14" s="31" t="s">
        <v>39</v>
      </c>
      <c r="H14" s="32">
        <v>2.5</v>
      </c>
      <c r="I14" s="32"/>
      <c r="J14" s="32"/>
      <c r="K14" s="89"/>
      <c r="L14" s="20"/>
      <c r="M14" s="21"/>
      <c r="N14" s="21"/>
      <c r="O14" s="21"/>
      <c r="P14" s="21"/>
      <c r="Q14" s="21"/>
      <c r="R14" s="22"/>
      <c r="S14" s="21"/>
      <c r="T14" s="21"/>
      <c r="U14" s="21"/>
      <c r="V14" s="21"/>
      <c r="W14" s="21">
        <v>2</v>
      </c>
      <c r="X14" s="21"/>
      <c r="Y14" s="21"/>
      <c r="Z14" s="21"/>
      <c r="AA14" s="21"/>
      <c r="AB14" s="21"/>
      <c r="AC14" s="23">
        <f>SUM(Tabela1364[[#This Row],[KUCHNIA kocioł gazowy]:[KOTŁOWNIA]])</f>
        <v>2</v>
      </c>
    </row>
    <row r="15" spans="1:29" ht="36.75" x14ac:dyDescent="0.25">
      <c r="A15" s="15">
        <f>_xlfn.AGGREGATE(3,5,$B$2:B14)</f>
        <v>13</v>
      </c>
      <c r="B15" s="100" t="s">
        <v>77</v>
      </c>
      <c r="C15" s="30" t="s">
        <v>71</v>
      </c>
      <c r="D15" s="30">
        <v>80</v>
      </c>
      <c r="E15" s="30" t="s">
        <v>31</v>
      </c>
      <c r="F15" s="37" t="s">
        <v>40</v>
      </c>
      <c r="G15" s="31" t="s">
        <v>39</v>
      </c>
      <c r="H15" s="32">
        <v>2.5</v>
      </c>
      <c r="I15" s="32"/>
      <c r="J15" s="32"/>
      <c r="K15" s="89"/>
      <c r="L15" s="33"/>
      <c r="M15" s="34"/>
      <c r="N15" s="34"/>
      <c r="O15" s="34"/>
      <c r="P15" s="34"/>
      <c r="Q15" s="34"/>
      <c r="R15" s="35"/>
      <c r="S15" s="34"/>
      <c r="T15" s="34"/>
      <c r="U15" s="34"/>
      <c r="V15" s="34"/>
      <c r="W15" s="34">
        <v>2</v>
      </c>
      <c r="X15" s="34"/>
      <c r="Y15" s="34"/>
      <c r="Z15" s="21"/>
      <c r="AA15" s="21"/>
      <c r="AB15" s="21"/>
      <c r="AC15" s="23">
        <f>SUM(Tabela1364[[#This Row],[KUCHNIA kocioł gazowy]:[KOTŁOWNIA]])</f>
        <v>2</v>
      </c>
    </row>
    <row r="16" spans="1:29" ht="51.75" customHeight="1" x14ac:dyDescent="0.25">
      <c r="A16" s="15">
        <f>_xlfn.AGGREGATE(3,5,$B$2:B15)</f>
        <v>14</v>
      </c>
      <c r="B16" s="40" t="s">
        <v>73</v>
      </c>
      <c r="C16" s="41" t="s">
        <v>41</v>
      </c>
      <c r="D16" s="41">
        <v>100</v>
      </c>
      <c r="E16" s="41" t="s">
        <v>42</v>
      </c>
      <c r="F16" s="41" t="s">
        <v>43</v>
      </c>
      <c r="G16" s="42" t="s">
        <v>44</v>
      </c>
      <c r="H16" s="43"/>
      <c r="I16" s="44">
        <v>100</v>
      </c>
      <c r="J16" s="42"/>
      <c r="K16" s="90"/>
      <c r="L16" s="20"/>
      <c r="M16" s="21"/>
      <c r="N16" s="21"/>
      <c r="O16" s="21"/>
      <c r="P16" s="21"/>
      <c r="Q16" s="21"/>
      <c r="R16" s="22"/>
      <c r="S16" s="21"/>
      <c r="T16" s="21"/>
      <c r="U16" s="21"/>
      <c r="V16" s="21"/>
      <c r="W16" s="21"/>
      <c r="X16" s="21"/>
      <c r="Y16" s="21"/>
      <c r="Z16" s="21"/>
      <c r="AA16" s="21"/>
      <c r="AB16" s="21">
        <v>9</v>
      </c>
      <c r="AC16" s="23">
        <f>SUM(Tabela1364[[#This Row],[KUCHNIA kocioł gazowy]:[KOTŁOWNIA]])</f>
        <v>9</v>
      </c>
    </row>
    <row r="17" spans="1:29" ht="52.5" customHeight="1" x14ac:dyDescent="0.25">
      <c r="A17" s="15">
        <f>_xlfn.AGGREGATE(3,5,$B$2:B16)</f>
        <v>15</v>
      </c>
      <c r="B17" s="40" t="s">
        <v>74</v>
      </c>
      <c r="C17" s="41" t="s">
        <v>45</v>
      </c>
      <c r="D17" s="41">
        <v>63</v>
      </c>
      <c r="E17" s="41" t="s">
        <v>42</v>
      </c>
      <c r="F17" s="45" t="str">
        <f>"-20 - 60 C"</f>
        <v>-20 - 60 C</v>
      </c>
      <c r="G17" s="42" t="s">
        <v>44</v>
      </c>
      <c r="H17" s="43"/>
      <c r="I17" s="44">
        <v>40</v>
      </c>
      <c r="J17" s="42"/>
      <c r="K17" s="90"/>
      <c r="L17" s="20"/>
      <c r="M17" s="21"/>
      <c r="N17" s="21"/>
      <c r="O17" s="21"/>
      <c r="P17" s="21"/>
      <c r="Q17" s="21"/>
      <c r="R17" s="22"/>
      <c r="S17" s="21"/>
      <c r="T17" s="21"/>
      <c r="U17" s="21"/>
      <c r="V17" s="21"/>
      <c r="W17" s="21"/>
      <c r="X17" s="21"/>
      <c r="Y17" s="21"/>
      <c r="Z17" s="21"/>
      <c r="AA17" s="21"/>
      <c r="AB17" s="21">
        <v>1</v>
      </c>
      <c r="AC17" s="23">
        <f>SUM(Tabela1364[[#This Row],[KUCHNIA kocioł gazowy]:[KOTŁOWNIA]])</f>
        <v>1</v>
      </c>
    </row>
    <row r="18" spans="1:29" ht="34.5" customHeight="1" x14ac:dyDescent="0.25">
      <c r="A18" s="15">
        <f>_xlfn.AGGREGATE(3,5,$B$2:B17)</f>
        <v>16</v>
      </c>
      <c r="B18" s="46" t="s">
        <v>46</v>
      </c>
      <c r="C18" s="41" t="s">
        <v>41</v>
      </c>
      <c r="D18" s="47" t="s">
        <v>47</v>
      </c>
      <c r="E18" s="47" t="s">
        <v>31</v>
      </c>
      <c r="F18" s="48" t="s">
        <v>48</v>
      </c>
      <c r="G18" s="48" t="s">
        <v>49</v>
      </c>
      <c r="H18" s="49" t="s">
        <v>50</v>
      </c>
      <c r="I18" s="49"/>
      <c r="J18" s="49"/>
      <c r="K18" s="89"/>
      <c r="L18" s="33"/>
      <c r="M18" s="34"/>
      <c r="N18" s="34"/>
      <c r="O18" s="34"/>
      <c r="P18" s="34"/>
      <c r="Q18" s="34"/>
      <c r="R18" s="35"/>
      <c r="S18" s="34"/>
      <c r="T18" s="34"/>
      <c r="U18" s="34"/>
      <c r="V18" s="34"/>
      <c r="W18" s="34"/>
      <c r="X18" s="34"/>
      <c r="Y18" s="34"/>
      <c r="Z18" s="21"/>
      <c r="AA18" s="21"/>
      <c r="AB18" s="21">
        <v>2</v>
      </c>
      <c r="AC18" s="23">
        <f>SUM(Tabela1364[[#This Row],[KUCHNIA kocioł gazowy]:[KOTŁOWNIA]])</f>
        <v>2</v>
      </c>
    </row>
    <row r="19" spans="1:29" ht="30" customHeight="1" x14ac:dyDescent="0.25">
      <c r="A19" s="50"/>
      <c r="B19" s="51"/>
      <c r="C19" s="52"/>
      <c r="D19" s="53"/>
      <c r="E19" s="53"/>
      <c r="F19" s="54"/>
      <c r="G19" s="54"/>
      <c r="H19" s="55"/>
      <c r="I19" s="55"/>
      <c r="J19" s="55"/>
      <c r="K19" s="55"/>
      <c r="L19" s="56"/>
      <c r="M19" s="57"/>
      <c r="N19" s="57"/>
      <c r="O19" s="57"/>
      <c r="P19" s="57"/>
      <c r="Q19" s="57"/>
      <c r="R19" s="58"/>
      <c r="S19" s="57"/>
      <c r="T19" s="57"/>
      <c r="U19" s="57"/>
      <c r="V19" s="57"/>
      <c r="W19" s="57"/>
      <c r="X19" s="57"/>
      <c r="Y19" s="57"/>
      <c r="Z19" s="59"/>
      <c r="AA19" s="59"/>
      <c r="AB19" s="59"/>
      <c r="AC19" s="60">
        <f>SUBTOTAL(109,Tabela1364[SUMA])</f>
        <v>121</v>
      </c>
    </row>
  </sheetData>
  <sheetProtection algorithmName="SHA-512" hashValue="3BX4klUAzxFLo+us9ntwh+irgJAZ3d6DVgWFEVlD4vyS3jsIx8o+46OctciVXwTPEKzv/SjLxLbKAnkqbBifFw==" saltValue="ecgiO8cXsM0lAfYsIpRW5A==" spinCount="100000" sheet="1" objects="1" scenarios="1" sort="0" autoFilter="0"/>
  <mergeCells count="2">
    <mergeCell ref="A1:B1"/>
    <mergeCell ref="C1:H1"/>
  </mergeCell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OFERTOWY</vt:lpstr>
      <vt:lpstr>WYKAZ MANOMETRÓW II CZĘŚĆ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Wiesław Borsuk</dc:creator>
  <cp:lastModifiedBy>Małgorzata Domańska</cp:lastModifiedBy>
  <dcterms:created xsi:type="dcterms:W3CDTF">2024-09-25T10:04:57Z</dcterms:created>
  <dcterms:modified xsi:type="dcterms:W3CDTF">2024-09-27T05:25:47Z</dcterms:modified>
</cp:coreProperties>
</file>